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lphons1\Desktop\"/>
    </mc:Choice>
  </mc:AlternateContent>
  <bookViews>
    <workbookView xWindow="28680" yWindow="-120" windowWidth="29040" windowHeight="15840"/>
  </bookViews>
  <sheets>
    <sheet name="Detail" sheetId="1" r:id="rId1"/>
  </sheets>
  <definedNames>
    <definedName name="_xlnm._FilterDatabase" localSheetId="0" hidden="1">Detail!$A$18:$C$25</definedName>
    <definedName name="CPP_Exem">Detail!$B$5</definedName>
    <definedName name="CPP_limit">Detail!$B$4</definedName>
    <definedName name="CPP_rate">Detail!$B$7</definedName>
    <definedName name="EE_EI_Rate">Detail!$B$12</definedName>
    <definedName name="EI_Limit">Detail!$B$11</definedName>
    <definedName name="ER_EI_Rate">Detail!$B$13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F19" i="1" s="1"/>
  <c r="D20" i="1"/>
  <c r="F20" i="1" s="1"/>
  <c r="E20" i="1"/>
  <c r="G20" i="1" s="1"/>
  <c r="D21" i="1"/>
  <c r="F21" i="1" s="1"/>
  <c r="D22" i="1"/>
  <c r="F22" i="1" s="1"/>
  <c r="D23" i="1"/>
  <c r="F23" i="1" s="1"/>
  <c r="D24" i="1"/>
  <c r="F24" i="1" s="1"/>
  <c r="D25" i="1"/>
  <c r="F25" i="1" s="1"/>
  <c r="C19" i="1"/>
  <c r="C20" i="1"/>
  <c r="C21" i="1"/>
  <c r="C22" i="1"/>
  <c r="C23" i="1"/>
  <c r="C24" i="1"/>
  <c r="C25" i="1"/>
  <c r="E19" i="1"/>
  <c r="P19" i="1" s="1"/>
  <c r="E21" i="1"/>
  <c r="J21" i="1" s="1"/>
  <c r="E22" i="1"/>
  <c r="P22" i="1" s="1"/>
  <c r="E23" i="1"/>
  <c r="J23" i="1" s="1"/>
  <c r="E24" i="1"/>
  <c r="G24" i="1" s="1"/>
  <c r="E25" i="1"/>
  <c r="J25" i="1" s="1"/>
  <c r="C26" i="1" l="1"/>
  <c r="L24" i="1"/>
  <c r="I24" i="1"/>
  <c r="O24" i="1" s="1"/>
  <c r="L23" i="1"/>
  <c r="I23" i="1"/>
  <c r="I22" i="1"/>
  <c r="L22" i="1"/>
  <c r="I21" i="1"/>
  <c r="L21" i="1"/>
  <c r="I25" i="1"/>
  <c r="L25" i="1"/>
  <c r="I20" i="1"/>
  <c r="L20" i="1"/>
  <c r="H20" i="1"/>
  <c r="I19" i="1"/>
  <c r="L19" i="1"/>
  <c r="F26" i="1"/>
  <c r="M23" i="1"/>
  <c r="M20" i="1"/>
  <c r="P24" i="1"/>
  <c r="H24" i="1"/>
  <c r="M21" i="1"/>
  <c r="M25" i="1"/>
  <c r="P25" i="1"/>
  <c r="P21" i="1"/>
  <c r="G25" i="1"/>
  <c r="H25" i="1" s="1"/>
  <c r="G21" i="1"/>
  <c r="H21" i="1" s="1"/>
  <c r="J24" i="1"/>
  <c r="J20" i="1"/>
  <c r="M24" i="1"/>
  <c r="P23" i="1"/>
  <c r="G23" i="1"/>
  <c r="H23" i="1" s="1"/>
  <c r="G19" i="1"/>
  <c r="J22" i="1"/>
  <c r="D26" i="1"/>
  <c r="G22" i="1"/>
  <c r="H22" i="1" s="1"/>
  <c r="M22" i="1"/>
  <c r="E26" i="1"/>
  <c r="M19" i="1"/>
  <c r="P20" i="1"/>
  <c r="J19" i="1"/>
  <c r="N25" i="1" l="1"/>
  <c r="N20" i="1"/>
  <c r="K24" i="1"/>
  <c r="Q24" i="1"/>
  <c r="N24" i="1"/>
  <c r="M26" i="1"/>
  <c r="P26" i="1"/>
  <c r="J26" i="1"/>
  <c r="G26" i="1"/>
  <c r="K20" i="1"/>
  <c r="O20" i="1"/>
  <c r="Q20" i="1" s="1"/>
  <c r="H19" i="1"/>
  <c r="H26" i="1" s="1"/>
  <c r="N22" i="1"/>
  <c r="O21" i="1"/>
  <c r="Q21" i="1" s="1"/>
  <c r="K21" i="1"/>
  <c r="O22" i="1"/>
  <c r="Q22" i="1" s="1"/>
  <c r="K22" i="1"/>
  <c r="L26" i="1"/>
  <c r="N19" i="1"/>
  <c r="K25" i="1"/>
  <c r="O25" i="1"/>
  <c r="Q25" i="1" s="1"/>
  <c r="O19" i="1"/>
  <c r="I26" i="1"/>
  <c r="K19" i="1"/>
  <c r="O23" i="1"/>
  <c r="Q23" i="1" s="1"/>
  <c r="K23" i="1"/>
  <c r="N21" i="1"/>
  <c r="N23" i="1"/>
  <c r="K26" i="1" l="1"/>
  <c r="O26" i="1"/>
  <c r="Q19" i="1"/>
  <c r="Q26" i="1" s="1"/>
  <c r="N26" i="1"/>
</calcChain>
</file>

<file path=xl/sharedStrings.xml><?xml version="1.0" encoding="utf-8"?>
<sst xmlns="http://schemas.openxmlformats.org/spreadsheetml/2006/main" count="35" uniqueCount="35">
  <si>
    <t>Cpp Earns</t>
  </si>
  <si>
    <t>EI Earnings</t>
  </si>
  <si>
    <t>Total</t>
  </si>
  <si>
    <t>Semi-Monthly Rate</t>
  </si>
  <si>
    <t>Employee Deductions</t>
  </si>
  <si>
    <t>Employer Costs</t>
  </si>
  <si>
    <r>
      <rPr>
        <b/>
        <sz val="16"/>
        <color theme="1"/>
        <rFont val="Calibri"/>
        <family val="2"/>
        <scheme val="minor"/>
      </rPr>
      <t xml:space="preserve">STEP 
2 </t>
    </r>
    <r>
      <rPr>
        <b/>
        <sz val="11"/>
        <color theme="1"/>
        <rFont val="Calibri"/>
        <family val="2"/>
        <scheme val="minor"/>
      </rPr>
      <t xml:space="preserve">
Enter Annual Salary Rate</t>
    </r>
  </si>
  <si>
    <r>
      <rPr>
        <b/>
        <sz val="16"/>
        <color theme="1"/>
        <rFont val="Calibri"/>
        <family val="2"/>
        <scheme val="minor"/>
      </rPr>
      <t>STEP 
1</t>
    </r>
    <r>
      <rPr>
        <b/>
        <sz val="11"/>
        <color theme="1"/>
        <rFont val="Calibri"/>
        <family val="2"/>
        <scheme val="minor"/>
      </rPr>
      <t xml:space="preserve"> 
Enter Name of 
PDF</t>
    </r>
  </si>
  <si>
    <r>
      <rPr>
        <b/>
        <sz val="14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
Annual EI Deductions</t>
    </r>
  </si>
  <si>
    <r>
      <rPr>
        <b/>
        <sz val="14"/>
        <color theme="1"/>
        <rFont val="Calibri"/>
        <family val="2"/>
        <scheme val="minor"/>
      </rPr>
      <t xml:space="preserve">A
</t>
    </r>
    <r>
      <rPr>
        <b/>
        <sz val="11"/>
        <color theme="1"/>
        <rFont val="Calibri"/>
        <family val="2"/>
        <scheme val="minor"/>
      </rPr>
      <t xml:space="preserve">
Annual CPP Deductions</t>
    </r>
  </si>
  <si>
    <r>
      <rPr>
        <b/>
        <sz val="14"/>
        <color theme="1"/>
        <rFont val="Calibri"/>
        <family val="2"/>
        <scheme val="minor"/>
      </rPr>
      <t>A + B</t>
    </r>
    <r>
      <rPr>
        <b/>
        <sz val="11"/>
        <color theme="1"/>
        <rFont val="Calibri"/>
        <family val="2"/>
        <scheme val="minor"/>
      </rPr>
      <t xml:space="preserve">
Total Annual Deductions</t>
    </r>
  </si>
  <si>
    <r>
      <rPr>
        <b/>
        <sz val="14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
Annual EI Cost</t>
    </r>
  </si>
  <si>
    <r>
      <rPr>
        <b/>
        <sz val="14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
Annual CPP Cost</t>
    </r>
  </si>
  <si>
    <r>
      <rPr>
        <b/>
        <sz val="14"/>
        <color theme="1"/>
        <rFont val="Calibri"/>
        <family val="2"/>
        <scheme val="minor"/>
      </rPr>
      <t>E + F</t>
    </r>
    <r>
      <rPr>
        <b/>
        <sz val="11"/>
        <color theme="1"/>
        <rFont val="Calibri"/>
        <family val="2"/>
        <scheme val="minor"/>
      </rPr>
      <t xml:space="preserve">
Total Annual Costs</t>
    </r>
  </si>
  <si>
    <r>
      <rPr>
        <b/>
        <sz val="14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
Average CPP Deduction per Pay</t>
    </r>
  </si>
  <si>
    <r>
      <rPr>
        <b/>
        <sz val="14"/>
        <color theme="1"/>
        <rFont val="Calibri"/>
        <family val="2"/>
        <scheme val="minor"/>
      </rPr>
      <t xml:space="preserve">D
</t>
    </r>
    <r>
      <rPr>
        <b/>
        <sz val="11"/>
        <color theme="1"/>
        <rFont val="Calibri"/>
        <family val="2"/>
        <scheme val="minor"/>
      </rPr>
      <t>Average EI Deduction per Pay</t>
    </r>
  </si>
  <si>
    <r>
      <rPr>
        <b/>
        <sz val="14"/>
        <color theme="1"/>
        <rFont val="Calibri"/>
        <family val="2"/>
        <scheme val="minor"/>
      </rPr>
      <t>C + D</t>
    </r>
    <r>
      <rPr>
        <b/>
        <sz val="11"/>
        <color theme="1"/>
        <rFont val="Calibri"/>
        <family val="2"/>
        <scheme val="minor"/>
      </rPr>
      <t xml:space="preserve">
Average Total Deductions per Pay</t>
    </r>
  </si>
  <si>
    <r>
      <rPr>
        <b/>
        <sz val="14"/>
        <color theme="1"/>
        <rFont val="Calibri"/>
        <family val="2"/>
        <scheme val="minor"/>
      </rPr>
      <t>G</t>
    </r>
    <r>
      <rPr>
        <b/>
        <sz val="11"/>
        <color theme="1"/>
        <rFont val="Calibri"/>
        <family val="2"/>
        <scheme val="minor"/>
      </rPr>
      <t xml:space="preserve">
Average CPP Cost per Pay</t>
    </r>
  </si>
  <si>
    <r>
      <rPr>
        <b/>
        <sz val="14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
Average EI Cost per Pay</t>
    </r>
  </si>
  <si>
    <r>
      <rPr>
        <b/>
        <sz val="14"/>
        <color theme="1"/>
        <rFont val="Calibri"/>
        <family val="2"/>
        <scheme val="minor"/>
      </rPr>
      <t>G + H</t>
    </r>
    <r>
      <rPr>
        <b/>
        <sz val="11"/>
        <color theme="1"/>
        <rFont val="Calibri"/>
        <family val="2"/>
        <scheme val="minor"/>
      </rPr>
      <t xml:space="preserve">
Average Costs per Pay</t>
    </r>
  </si>
  <si>
    <t>CPP Contribution Rate</t>
  </si>
  <si>
    <t>Annual Maximum Pensionable Earnings</t>
  </si>
  <si>
    <t>Annual Basic Exemption</t>
  </si>
  <si>
    <t>Annual Maximum Contributory Earnings</t>
  </si>
  <si>
    <t>Annual Maximum CPP Contributions</t>
  </si>
  <si>
    <t>Annual Maximum Insurable Earnings</t>
  </si>
  <si>
    <t>Employee Contribution Rate</t>
  </si>
  <si>
    <t>Employer Contribution Rate</t>
  </si>
  <si>
    <t>Annual Maximum Employee Contribution</t>
  </si>
  <si>
    <t>Annual Maximum Employer Contribution</t>
  </si>
  <si>
    <t>Canada Pension Plan (CPP)</t>
  </si>
  <si>
    <t>Employment Insurance (EI)</t>
  </si>
  <si>
    <r>
      <rPr>
        <b/>
        <i/>
        <sz val="16"/>
        <color theme="9" tint="-0.499984740745262"/>
        <rFont val="Calibri"/>
        <family val="2"/>
        <scheme val="minor"/>
      </rPr>
      <t xml:space="preserve">Instructions for Completion
</t>
    </r>
    <r>
      <rPr>
        <i/>
        <sz val="12"/>
        <color theme="9" tint="-0.499984740745262"/>
        <rFont val="Calibri"/>
        <family val="2"/>
        <scheme val="minor"/>
      </rPr>
      <t xml:space="preserve">
To estimate the annual and pay-period contributions for the Canada Pension Plan (CPP) and Employment Insurance (EI) that each postdoctoral fellow and PI/grant holder will make, enter the name of the postdoctoral fellow in Step 1 and the total annual salary in the Step 2. </t>
    </r>
  </si>
  <si>
    <t>Sample Employee</t>
  </si>
  <si>
    <t>Postdoctoral Fellow - Canada Pension Plan (CPP) and Employment Insurance (EI)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</si>
</sst>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$&quot;#,##0.00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  <font>
      <i/>
      <sz val="12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ouble">
        <color theme="9" tint="0.59996337778862885"/>
      </left>
      <right/>
      <top style="double">
        <color theme="9" tint="0.59996337778862885"/>
      </top>
      <bottom/>
      <diagonal/>
    </border>
    <border>
      <left/>
      <right/>
      <top style="double">
        <color theme="9" tint="0.59996337778862885"/>
      </top>
      <bottom/>
      <diagonal/>
    </border>
    <border>
      <left/>
      <right style="double">
        <color theme="9" tint="0.59996337778862885"/>
      </right>
      <top style="double">
        <color theme="9" tint="0.59996337778862885"/>
      </top>
      <bottom/>
      <diagonal/>
    </border>
    <border>
      <left style="double">
        <color theme="9" tint="0.59996337778862885"/>
      </left>
      <right/>
      <top/>
      <bottom/>
      <diagonal/>
    </border>
    <border>
      <left/>
      <right style="double">
        <color theme="9" tint="0.59996337778862885"/>
      </right>
      <top/>
      <bottom/>
      <diagonal/>
    </border>
    <border>
      <left style="double">
        <color theme="9" tint="0.59996337778862885"/>
      </left>
      <right/>
      <top/>
      <bottom style="double">
        <color theme="9" tint="0.59996337778862885"/>
      </bottom>
      <diagonal/>
    </border>
    <border>
      <left/>
      <right/>
      <top/>
      <bottom style="double">
        <color theme="9" tint="0.59996337778862885"/>
      </bottom>
      <diagonal/>
    </border>
    <border>
      <left/>
      <right style="double">
        <color theme="9" tint="0.59996337778862885"/>
      </right>
      <top/>
      <bottom style="double">
        <color theme="9" tint="0.599963377788628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49" fontId="0" fillId="0" borderId="0" xfId="0" applyNumberFormat="1"/>
    <xf numFmtId="43" fontId="0" fillId="0" borderId="0" xfId="1" applyFont="1"/>
    <xf numFmtId="43" fontId="2" fillId="0" borderId="0" xfId="1" applyFont="1" applyAlignment="1">
      <alignment horizontal="right"/>
    </xf>
    <xf numFmtId="43" fontId="2" fillId="0" borderId="0" xfId="1" applyFont="1"/>
    <xf numFmtId="0" fontId="0" fillId="0" borderId="0" xfId="0" applyAlignment="1">
      <alignment wrapText="1"/>
    </xf>
    <xf numFmtId="49" fontId="2" fillId="3" borderId="0" xfId="0" applyNumberFormat="1" applyFont="1" applyFill="1" applyAlignment="1">
      <alignment wrapText="1"/>
    </xf>
    <xf numFmtId="49" fontId="2" fillId="3" borderId="0" xfId="1" applyNumberFormat="1" applyFont="1" applyFill="1" applyAlignment="1">
      <alignment wrapText="1"/>
    </xf>
    <xf numFmtId="43" fontId="0" fillId="0" borderId="2" xfId="1" applyFont="1" applyBorder="1"/>
    <xf numFmtId="43" fontId="5" fillId="0" borderId="2" xfId="1" applyFont="1" applyBorder="1"/>
    <xf numFmtId="43" fontId="0" fillId="0" borderId="3" xfId="1" applyFont="1" applyBorder="1"/>
    <xf numFmtId="49" fontId="2" fillId="3" borderId="0" xfId="0" applyNumberFormat="1" applyFont="1" applyFill="1" applyAlignment="1">
      <alignment horizontal="center" vertical="center" wrapText="1"/>
    </xf>
    <xf numFmtId="43" fontId="3" fillId="0" borderId="0" xfId="2" applyNumberFormat="1" applyFill="1"/>
    <xf numFmtId="43" fontId="0" fillId="0" borderId="6" xfId="1" applyFont="1" applyBorder="1"/>
    <xf numFmtId="43" fontId="0" fillId="0" borderId="7" xfId="1" applyFont="1" applyBorder="1"/>
    <xf numFmtId="43" fontId="5" fillId="0" borderId="7" xfId="1" applyFont="1" applyBorder="1"/>
    <xf numFmtId="43" fontId="1" fillId="0" borderId="9" xfId="0" applyNumberFormat="1" applyFont="1" applyBorder="1" applyProtection="1"/>
    <xf numFmtId="49" fontId="2" fillId="3" borderId="0" xfId="1" applyNumberFormat="1" applyFont="1" applyFill="1" applyAlignment="1">
      <alignment horizontal="center" wrapText="1"/>
    </xf>
    <xf numFmtId="49" fontId="2" fillId="3" borderId="0" xfId="0" applyNumberFormat="1" applyFont="1" applyFill="1" applyAlignment="1">
      <alignment horizontal="center" wrapText="1"/>
    </xf>
    <xf numFmtId="0" fontId="11" fillId="2" borderId="0" xfId="0" applyFont="1" applyFill="1"/>
    <xf numFmtId="0" fontId="7" fillId="2" borderId="0" xfId="0" applyFont="1" applyFill="1"/>
    <xf numFmtId="0" fontId="12" fillId="2" borderId="0" xfId="0" applyFont="1" applyFill="1" applyAlignment="1">
      <alignment horizontal="left"/>
    </xf>
    <xf numFmtId="164" fontId="12" fillId="2" borderId="0" xfId="1" applyNumberFormat="1" applyFont="1" applyFill="1"/>
    <xf numFmtId="10" fontId="12" fillId="2" borderId="0" xfId="0" applyNumberFormat="1" applyFont="1" applyFill="1"/>
    <xf numFmtId="0" fontId="12" fillId="2" borderId="0" xfId="0" applyFont="1" applyFill="1"/>
    <xf numFmtId="165" fontId="12" fillId="2" borderId="0" xfId="0" applyNumberFormat="1" applyFont="1" applyFill="1"/>
    <xf numFmtId="164" fontId="12" fillId="2" borderId="0" xfId="0" applyNumberFormat="1" applyFont="1" applyFill="1"/>
    <xf numFmtId="0" fontId="13" fillId="2" borderId="0" xfId="0" applyFont="1" applyFill="1" applyAlignment="1">
      <alignment horizontal="left"/>
    </xf>
    <xf numFmtId="0" fontId="15" fillId="0" borderId="0" xfId="1" applyNumberFormat="1" applyFont="1" applyAlignment="1">
      <alignment horizontal="left"/>
    </xf>
    <xf numFmtId="49" fontId="2" fillId="2" borderId="1" xfId="0" applyNumberFormat="1" applyFont="1" applyFill="1" applyBorder="1" applyProtection="1">
      <protection locked="0"/>
    </xf>
    <xf numFmtId="43" fontId="2" fillId="2" borderId="1" xfId="1" applyFont="1" applyFill="1" applyBorder="1" applyProtection="1">
      <protection locked="0"/>
    </xf>
    <xf numFmtId="49" fontId="2" fillId="2" borderId="5" xfId="0" applyNumberFormat="1" applyFont="1" applyFill="1" applyBorder="1" applyProtection="1">
      <protection locked="0"/>
    </xf>
    <xf numFmtId="43" fontId="2" fillId="2" borderId="5" xfId="1" applyFont="1" applyFill="1" applyBorder="1" applyProtection="1">
      <protection locked="0"/>
    </xf>
    <xf numFmtId="0" fontId="10" fillId="0" borderId="0" xfId="0" applyFont="1"/>
    <xf numFmtId="0" fontId="0" fillId="0" borderId="8" xfId="0" applyFill="1" applyBorder="1" applyProtection="1"/>
    <xf numFmtId="0" fontId="0" fillId="0" borderId="8" xfId="0" applyNumberFormat="1" applyFill="1" applyBorder="1" applyProtection="1"/>
    <xf numFmtId="49" fontId="18" fillId="2" borderId="1" xfId="0" applyNumberFormat="1" applyFont="1" applyFill="1" applyBorder="1" applyProtection="1">
      <protection locked="0"/>
    </xf>
    <xf numFmtId="43" fontId="18" fillId="2" borderId="1" xfId="1" applyFont="1" applyFill="1" applyBorder="1" applyProtection="1">
      <protection locked="0"/>
    </xf>
    <xf numFmtId="43" fontId="6" fillId="0" borderId="3" xfId="1" applyFont="1" applyBorder="1"/>
    <xf numFmtId="43" fontId="6" fillId="0" borderId="2" xfId="1" applyFont="1" applyBorder="1"/>
    <xf numFmtId="43" fontId="8" fillId="4" borderId="4" xfId="1" applyFont="1" applyFill="1" applyBorder="1" applyAlignment="1">
      <alignment horizontal="center" vertical="center"/>
    </xf>
    <xf numFmtId="43" fontId="4" fillId="4" borderId="4" xfId="1" applyFont="1" applyFill="1" applyBorder="1" applyAlignment="1">
      <alignment horizontal="center" vertical="center"/>
    </xf>
    <xf numFmtId="49" fontId="17" fillId="2" borderId="10" xfId="1" applyNumberFormat="1" applyFont="1" applyFill="1" applyBorder="1" applyAlignment="1">
      <alignment horizontal="left" vertical="top" wrapText="1"/>
    </xf>
    <xf numFmtId="49" fontId="14" fillId="2" borderId="11" xfId="1" applyNumberFormat="1" applyFont="1" applyFill="1" applyBorder="1" applyAlignment="1">
      <alignment horizontal="left" vertical="top" wrapText="1"/>
    </xf>
    <xf numFmtId="49" fontId="14" fillId="2" borderId="12" xfId="1" applyNumberFormat="1" applyFont="1" applyFill="1" applyBorder="1" applyAlignment="1">
      <alignment horizontal="left" vertical="top" wrapText="1"/>
    </xf>
    <xf numFmtId="49" fontId="14" fillId="2" borderId="13" xfId="1" applyNumberFormat="1" applyFont="1" applyFill="1" applyBorder="1" applyAlignment="1">
      <alignment horizontal="left" vertical="top" wrapText="1"/>
    </xf>
    <xf numFmtId="49" fontId="14" fillId="2" borderId="0" xfId="1" applyNumberFormat="1" applyFont="1" applyFill="1" applyBorder="1" applyAlignment="1">
      <alignment horizontal="left" vertical="top" wrapText="1"/>
    </xf>
    <xf numFmtId="49" fontId="14" fillId="2" borderId="14" xfId="1" applyNumberFormat="1" applyFont="1" applyFill="1" applyBorder="1" applyAlignment="1">
      <alignment horizontal="left" vertical="top" wrapText="1"/>
    </xf>
    <xf numFmtId="49" fontId="14" fillId="2" borderId="15" xfId="1" applyNumberFormat="1" applyFont="1" applyFill="1" applyBorder="1" applyAlignment="1">
      <alignment horizontal="left" vertical="top" wrapText="1"/>
    </xf>
    <xf numFmtId="49" fontId="14" fillId="2" borderId="16" xfId="1" applyNumberFormat="1" applyFont="1" applyFill="1" applyBorder="1" applyAlignment="1">
      <alignment horizontal="left" vertical="top" wrapText="1"/>
    </xf>
    <xf numFmtId="49" fontId="14" fillId="2" borderId="17" xfId="1" applyNumberFormat="1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Title" xfId="2" builtinId="15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indexed="64"/>
        </top>
        <bottom style="medium">
          <color indexed="64"/>
        </bottom>
      </border>
      <protection locked="1" hidden="0"/>
    </dxf>
    <dxf>
      <numFmt numFmtId="35" formatCode="_(* #,##0.00_);_(* \(#,##0.00\);_(* &quot;-&quot;??_);_(@_)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ont>
        <b/>
      </font>
      <numFmt numFmtId="30" formatCode="@"/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19</xdr:row>
      <xdr:rowOff>152400</xdr:rowOff>
    </xdr:from>
    <xdr:to>
      <xdr:col>12</xdr:col>
      <xdr:colOff>485775</xdr:colOff>
      <xdr:row>23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38775" y="4381500"/>
          <a:ext cx="394335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n-US" sz="2400" i="1">
              <a:solidFill>
                <a:schemeClr val="accent6">
                  <a:lumMod val="20000"/>
                  <a:lumOff val="80000"/>
                </a:schemeClr>
              </a:solidFill>
              <a:latin typeface="+mj-lt"/>
            </a:rPr>
            <a:t>Calculation Estimates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8:Q26" totalsRowCount="1" headerRowDxfId="34" totalsRowDxfId="33" totalsRowBorderDxfId="32">
  <autoFilter ref="A18:Q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STEP _x000a_1 _x000a_Enter Name of _x000a_PDF" totalsRowLabel="Total" totalsRowDxfId="31"/>
    <tableColumn id="24" name="STEP _x000a_2 _x000a_Enter Annual Salary Rate" totalsRowDxfId="30" dataCellStyle="Comma"/>
    <tableColumn id="25" name="Semi-Monthly Rate" totalsRowFunction="sum" dataDxfId="29" totalsRowDxfId="28" dataCellStyle="Comma">
      <calculatedColumnFormula>ROUND(Table1[[#This Row],[STEP 
2 
Enter Annual Salary Rate]]/24,2)</calculatedColumnFormula>
    </tableColumn>
    <tableColumn id="26" name="Cpp Earns" totalsRowFunction="sum" dataDxfId="27" totalsRowDxfId="26" dataCellStyle="Comma">
      <calculatedColumnFormula>IF(Table1[[#This Row],[STEP 
2 
Enter Annual Salary Rate]]&lt;&gt;0,IF((B19)&gt;CPP_limit,(CPP_limit-CPP_Exem),B19-CPP_Exem),0)</calculatedColumnFormula>
    </tableColumn>
    <tableColumn id="29" name="EI Earnings" totalsRowFunction="sum" dataDxfId="25" totalsRowDxfId="24" dataCellStyle="Comma">
      <calculatedColumnFormula>IF(B19&gt;EI_Limit,EI_Limit,B19)</calculatedColumnFormula>
    </tableColumn>
    <tableColumn id="27" name="A_x000a__x000a_Annual CPP Deductions" totalsRowFunction="sum" dataDxfId="23" totalsRowDxfId="22" dataCellStyle="Comma">
      <calculatedColumnFormula>ROUND(D19*CPP_rate,2)</calculatedColumnFormula>
    </tableColumn>
    <tableColumn id="30" name="B_x000a__x000a_Annual EI Deductions" totalsRowFunction="sum" dataDxfId="21" totalsRowDxfId="20" dataCellStyle="Comma">
      <calculatedColumnFormula>ROUND(E19*EE_EI_Rate,2)</calculatedColumnFormula>
    </tableColumn>
    <tableColumn id="4" name="A + B_x000a__x000a_Total Annual Deductions" totalsRowFunction="sum" dataDxfId="19" totalsRowDxfId="18" dataCellStyle="Comma">
      <calculatedColumnFormula>ROUND(Table1[[#This Row],[A
Annual CPP Deductions]]+Table1[[#This Row],[B
Annual EI Deductions]],2)</calculatedColumnFormula>
    </tableColumn>
    <tableColumn id="28" name="C_x000a_Average CPP Deduction per Pay" totalsRowFunction="sum" dataDxfId="17" totalsRowDxfId="16" dataCellStyle="Comma">
      <calculatedColumnFormula>ROUND(F19/24,2)</calculatedColumnFormula>
    </tableColumn>
    <tableColumn id="32" name="D_x000a_Average EI Deduction per Pay" totalsRowFunction="sum" dataDxfId="15" totalsRowDxfId="14" dataCellStyle="Comma">
      <calculatedColumnFormula>ROUND(E19*EE_EI_Rate/24,2)</calculatedColumnFormula>
    </tableColumn>
    <tableColumn id="5" name="C + D_x000a_Average Total Deductions per Pay" totalsRowFunction="sum" dataDxfId="13" totalsRowDxfId="12" dataCellStyle="Comma">
      <calculatedColumnFormula>ROUND(Table1[[#This Row],[C
Average CPP Deduction per Pay]]+Table1[[#This Row],[D
Average EI Deduction per Pay]],2)</calculatedColumnFormula>
    </tableColumn>
    <tableColumn id="2" name="E_x000a__x000a_Annual CPP Cost" totalsRowFunction="sum" dataDxfId="11" totalsRowDxfId="10" dataCellStyle="Comma">
      <calculatedColumnFormula>ROUND(Table1[[#This Row],[A
Annual CPP Deductions]],2)</calculatedColumnFormula>
    </tableColumn>
    <tableColumn id="31" name="F_x000a__x000a_Annual EI Cost" totalsRowFunction="sum" dataDxfId="9" totalsRowDxfId="8" dataCellStyle="Comma">
      <calculatedColumnFormula>ROUND(E19*ER_EI_Rate,2)</calculatedColumnFormula>
    </tableColumn>
    <tableColumn id="6" name="E + F_x000a_Total Annual Costs" totalsRowFunction="sum" dataDxfId="7" totalsRowDxfId="6" dataCellStyle="Comma">
      <calculatedColumnFormula>ROUND(Table1[[#This Row],[E
Annual CPP Cost]]+Table1[[#This Row],[F
Annual EI Cost]],2)</calculatedColumnFormula>
    </tableColumn>
    <tableColumn id="3" name="G_x000a_Average CPP Cost per Pay" totalsRowFunction="sum" dataDxfId="5" totalsRowDxfId="4" dataCellStyle="Comma">
      <calculatedColumnFormula>ROUND(Table1[[#This Row],[C
Average CPP Deduction per Pay]],2)</calculatedColumnFormula>
    </tableColumn>
    <tableColumn id="33" name="H_x000a_Average EI Cost per Pay" totalsRowFunction="sum" dataDxfId="3" totalsRowDxfId="2" dataCellStyle="Comma">
      <calculatedColumnFormula>ROUND(E19*ER_EI_Rate/24,2)</calculatedColumnFormula>
    </tableColumn>
    <tableColumn id="7" name="G + H_x000a_Average Costs per Pay" totalsRowFunction="sum" dataDxfId="1" totalsRowDxfId="0" dataCellStyle="Comma">
      <calculatedColumnFormula>ROUND(Table1[[#This Row],[G
Average CPP Cost per Pay]]+Table1[[#This Row],[H
Average EI Cost per Pay]],2)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4"/>
  <sheetViews>
    <sheetView showGridLines="0" tabSelected="1" topLeftCell="A4" workbookViewId="0">
      <selection activeCell="A20" sqref="A20"/>
    </sheetView>
  </sheetViews>
  <sheetFormatPr defaultColWidth="8.90625" defaultRowHeight="14.5" x14ac:dyDescent="0.35"/>
  <cols>
    <col min="1" max="1" width="36.36328125" customWidth="1"/>
    <col min="2" max="2" width="17" bestFit="1" customWidth="1"/>
    <col min="3" max="3" width="10.54296875" customWidth="1"/>
    <col min="4" max="4" width="10.6328125" hidden="1" customWidth="1"/>
    <col min="5" max="5" width="14.90625" hidden="1" customWidth="1"/>
    <col min="6" max="6" width="13.08984375" style="2" customWidth="1"/>
    <col min="7" max="7" width="11.90625" style="2" customWidth="1"/>
    <col min="8" max="8" width="13.453125" style="2" bestFit="1" customWidth="1"/>
    <col min="9" max="9" width="13.36328125" style="2" customWidth="1"/>
    <col min="10" max="10" width="11.54296875" style="2" bestFit="1" customWidth="1"/>
    <col min="11" max="11" width="13.36328125" style="2" customWidth="1"/>
    <col min="12" max="12" width="11.453125" style="2" bestFit="1" customWidth="1"/>
    <col min="13" max="13" width="9.54296875" style="2" bestFit="1" customWidth="1"/>
    <col min="14" max="14" width="10.08984375" bestFit="1" customWidth="1"/>
    <col min="15" max="15" width="10.08984375" customWidth="1"/>
    <col min="16" max="16" width="10.453125" customWidth="1"/>
    <col min="17" max="17" width="11.08984375" customWidth="1"/>
  </cols>
  <sheetData>
    <row r="1" spans="1:15" ht="21" x14ac:dyDescent="0.5">
      <c r="A1" s="33" t="s">
        <v>34</v>
      </c>
    </row>
    <row r="3" spans="1:15" ht="18.5" x14ac:dyDescent="0.45">
      <c r="A3" s="19" t="s">
        <v>30</v>
      </c>
      <c r="B3" s="20"/>
      <c r="H3" s="28"/>
    </row>
    <row r="4" spans="1:15" ht="15" thickBot="1" x14ac:dyDescent="0.4">
      <c r="A4" s="21" t="s">
        <v>21</v>
      </c>
      <c r="B4" s="22">
        <v>64900</v>
      </c>
    </row>
    <row r="5" spans="1:15" ht="15" thickTop="1" x14ac:dyDescent="0.35">
      <c r="A5" s="21" t="s">
        <v>22</v>
      </c>
      <c r="B5" s="22">
        <v>3500</v>
      </c>
      <c r="H5" s="42" t="s">
        <v>32</v>
      </c>
      <c r="I5" s="43"/>
      <c r="J5" s="43"/>
      <c r="K5" s="43"/>
      <c r="L5" s="43"/>
      <c r="M5" s="43"/>
      <c r="N5" s="43"/>
      <c r="O5" s="44"/>
    </row>
    <row r="6" spans="1:15" x14ac:dyDescent="0.35">
      <c r="A6" s="21" t="s">
        <v>23</v>
      </c>
      <c r="B6" s="22">
        <v>61400</v>
      </c>
      <c r="H6" s="45"/>
      <c r="I6" s="46"/>
      <c r="J6" s="46"/>
      <c r="K6" s="46"/>
      <c r="L6" s="46"/>
      <c r="M6" s="46"/>
      <c r="N6" s="46"/>
      <c r="O6" s="47"/>
    </row>
    <row r="7" spans="1:15" x14ac:dyDescent="0.35">
      <c r="A7" s="21" t="s">
        <v>20</v>
      </c>
      <c r="B7" s="23">
        <v>5.7000000000000002E-2</v>
      </c>
      <c r="H7" s="45"/>
      <c r="I7" s="46"/>
      <c r="J7" s="46"/>
      <c r="K7" s="46"/>
      <c r="L7" s="46"/>
      <c r="M7" s="46"/>
      <c r="N7" s="46"/>
      <c r="O7" s="47"/>
    </row>
    <row r="8" spans="1:15" x14ac:dyDescent="0.35">
      <c r="A8" s="21" t="s">
        <v>24</v>
      </c>
      <c r="B8" s="22">
        <v>3499.8</v>
      </c>
      <c r="H8" s="45"/>
      <c r="I8" s="46"/>
      <c r="J8" s="46"/>
      <c r="K8" s="46"/>
      <c r="L8" s="46"/>
      <c r="M8" s="46"/>
      <c r="N8" s="46"/>
      <c r="O8" s="47"/>
    </row>
    <row r="9" spans="1:15" x14ac:dyDescent="0.35">
      <c r="A9" s="21"/>
      <c r="B9" s="22"/>
      <c r="H9" s="45"/>
      <c r="I9" s="46"/>
      <c r="J9" s="46"/>
      <c r="K9" s="46"/>
      <c r="L9" s="46"/>
      <c r="M9" s="46"/>
      <c r="N9" s="46"/>
      <c r="O9" s="47"/>
    </row>
    <row r="10" spans="1:15" x14ac:dyDescent="0.35">
      <c r="A10" s="27" t="s">
        <v>31</v>
      </c>
      <c r="B10" s="24"/>
      <c r="H10" s="45"/>
      <c r="I10" s="46"/>
      <c r="J10" s="46"/>
      <c r="K10" s="46"/>
      <c r="L10" s="46"/>
      <c r="M10" s="46"/>
      <c r="N10" s="46"/>
      <c r="O10" s="47"/>
    </row>
    <row r="11" spans="1:15" x14ac:dyDescent="0.35">
      <c r="A11" s="24" t="s">
        <v>25</v>
      </c>
      <c r="B11" s="22">
        <v>60300</v>
      </c>
      <c r="H11" s="45"/>
      <c r="I11" s="46"/>
      <c r="J11" s="46"/>
      <c r="K11" s="46"/>
      <c r="L11" s="46"/>
      <c r="M11" s="46"/>
      <c r="N11" s="46"/>
      <c r="O11" s="47"/>
    </row>
    <row r="12" spans="1:15" x14ac:dyDescent="0.35">
      <c r="A12" s="24" t="s">
        <v>26</v>
      </c>
      <c r="B12" s="23">
        <v>1.5800000000000002E-2</v>
      </c>
      <c r="H12" s="45"/>
      <c r="I12" s="46"/>
      <c r="J12" s="46"/>
      <c r="K12" s="46"/>
      <c r="L12" s="46"/>
      <c r="M12" s="46"/>
      <c r="N12" s="46"/>
      <c r="O12" s="47"/>
    </row>
    <row r="13" spans="1:15" ht="15" thickBot="1" x14ac:dyDescent="0.4">
      <c r="A13" s="24" t="s">
        <v>27</v>
      </c>
      <c r="B13" s="25">
        <v>2.2120000000000001E-2</v>
      </c>
      <c r="H13" s="48"/>
      <c r="I13" s="49"/>
      <c r="J13" s="49"/>
      <c r="K13" s="49"/>
      <c r="L13" s="49"/>
      <c r="M13" s="49"/>
      <c r="N13" s="49"/>
      <c r="O13" s="50"/>
    </row>
    <row r="14" spans="1:15" ht="15" thickTop="1" x14ac:dyDescent="0.35">
      <c r="A14" s="24" t="s">
        <v>28</v>
      </c>
      <c r="B14" s="26">
        <v>952.74</v>
      </c>
    </row>
    <row r="15" spans="1:15" x14ac:dyDescent="0.35">
      <c r="A15" s="24" t="s">
        <v>29</v>
      </c>
      <c r="B15" s="26">
        <v>1333.84</v>
      </c>
    </row>
    <row r="16" spans="1:15" ht="15" thickBot="1" x14ac:dyDescent="0.4"/>
    <row r="17" spans="1:17" ht="16" thickBot="1" x14ac:dyDescent="0.4">
      <c r="F17" s="40" t="s">
        <v>4</v>
      </c>
      <c r="G17" s="40"/>
      <c r="H17" s="40"/>
      <c r="I17" s="40"/>
      <c r="J17" s="40"/>
      <c r="K17" s="40"/>
      <c r="L17" s="41" t="s">
        <v>5</v>
      </c>
      <c r="M17" s="41"/>
      <c r="N17" s="41"/>
      <c r="O17" s="41"/>
      <c r="P17" s="41"/>
      <c r="Q17" s="41"/>
    </row>
    <row r="18" spans="1:17" s="5" customFormat="1" ht="69" customHeight="1" x14ac:dyDescent="0.35">
      <c r="A18" s="11" t="s">
        <v>7</v>
      </c>
      <c r="B18" s="11" t="s">
        <v>6</v>
      </c>
      <c r="C18" s="6" t="s">
        <v>3</v>
      </c>
      <c r="D18" s="7" t="s">
        <v>0</v>
      </c>
      <c r="E18" s="7" t="s">
        <v>1</v>
      </c>
      <c r="F18" s="17" t="s">
        <v>9</v>
      </c>
      <c r="G18" s="17" t="s">
        <v>8</v>
      </c>
      <c r="H18" s="18" t="s">
        <v>10</v>
      </c>
      <c r="I18" s="17" t="s">
        <v>14</v>
      </c>
      <c r="J18" s="17" t="s">
        <v>15</v>
      </c>
      <c r="K18" s="17" t="s">
        <v>16</v>
      </c>
      <c r="L18" s="17" t="s">
        <v>12</v>
      </c>
      <c r="M18" s="17" t="s">
        <v>11</v>
      </c>
      <c r="N18" s="17" t="s">
        <v>13</v>
      </c>
      <c r="O18" s="17" t="s">
        <v>17</v>
      </c>
      <c r="P18" s="17" t="s">
        <v>18</v>
      </c>
      <c r="Q18" s="17" t="s">
        <v>19</v>
      </c>
    </row>
    <row r="19" spans="1:17" ht="15" customHeight="1" x14ac:dyDescent="0.35">
      <c r="A19" s="36" t="s">
        <v>33</v>
      </c>
      <c r="B19" s="37">
        <v>42500</v>
      </c>
      <c r="C19" s="38">
        <f>ROUND(Table1[[#This Row],[STEP 
2 
Enter Annual Salary Rate]]/24,2)</f>
        <v>1770.83</v>
      </c>
      <c r="D19" s="39">
        <f>IF(Table1[[#This Row],[STEP 
2 
Enter Annual Salary Rate]]&lt;&gt;0,IF((B19)&gt;CPP_limit,(CPP_limit-CPP_Exem),B19-CPP_Exem),0)</f>
        <v>39000</v>
      </c>
      <c r="E19" s="39">
        <f t="shared" ref="E19:E25" si="0">IF(B19&gt;EI_Limit,EI_Limit,B19)</f>
        <v>42500</v>
      </c>
      <c r="F19" s="39">
        <f t="shared" ref="F19:F25" si="1">ROUND(D19*CPP_rate,2)</f>
        <v>2223</v>
      </c>
      <c r="G19" s="39">
        <f t="shared" ref="G19:G25" si="2">ROUND(E19*EE_EI_Rate,2)</f>
        <v>671.5</v>
      </c>
      <c r="H19" s="39">
        <f>ROUND(Table1[[#This Row],[A
Annual CPP Deductions]]+Table1[[#This Row],[B
Annual EI Deductions]],2)</f>
        <v>2894.5</v>
      </c>
      <c r="I19" s="39">
        <f t="shared" ref="I19:I25" si="3">ROUND(F19/24,2)</f>
        <v>92.63</v>
      </c>
      <c r="J19" s="39">
        <f t="shared" ref="J19:J25" si="4">ROUND(E19*EE_EI_Rate/24,2)</f>
        <v>27.98</v>
      </c>
      <c r="K19" s="39">
        <f>ROUND(Table1[[#This Row],[C
Average CPP Deduction per Pay]]+Table1[[#This Row],[D
Average EI Deduction per Pay]],2)</f>
        <v>120.61</v>
      </c>
      <c r="L19" s="39">
        <f>ROUND(Table1[[#This Row],[A
Annual CPP Deductions]],2)</f>
        <v>2223</v>
      </c>
      <c r="M19" s="39">
        <f t="shared" ref="M19:M25" si="5">ROUND(E19*ER_EI_Rate,2)</f>
        <v>940.1</v>
      </c>
      <c r="N19" s="39">
        <f>ROUND(Table1[[#This Row],[E
Annual CPP Cost]]+Table1[[#This Row],[F
Annual EI Cost]],2)</f>
        <v>3163.1</v>
      </c>
      <c r="O19" s="39">
        <f>ROUND(Table1[[#This Row],[C
Average CPP Deduction per Pay]],2)</f>
        <v>92.63</v>
      </c>
      <c r="P19" s="39">
        <f t="shared" ref="P19:P25" si="6">ROUND(E19*ER_EI_Rate/24,2)</f>
        <v>39.17</v>
      </c>
      <c r="Q19" s="39">
        <f>ROUND(Table1[[#This Row],[G
Average CPP Cost per Pay]]+Table1[[#This Row],[H
Average EI Cost per Pay]],2)</f>
        <v>131.80000000000001</v>
      </c>
    </row>
    <row r="20" spans="1:17" x14ac:dyDescent="0.35">
      <c r="A20" s="29"/>
      <c r="B20" s="30"/>
      <c r="C20" s="10">
        <f>ROUND(Table1[[#This Row],[STEP 
2 
Enter Annual Salary Rate]]/24,2)</f>
        <v>0</v>
      </c>
      <c r="D20" s="8">
        <f>IF(Table1[[#This Row],[STEP 
2 
Enter Annual Salary Rate]]&lt;&gt;0,IF((B20)&gt;CPP_limit,(CPP_limit-CPP_Exem),B20-CPP_Exem),0)</f>
        <v>0</v>
      </c>
      <c r="E20" s="8">
        <f t="shared" si="0"/>
        <v>0</v>
      </c>
      <c r="F20" s="8">
        <f t="shared" si="1"/>
        <v>0</v>
      </c>
      <c r="G20" s="8">
        <f t="shared" si="2"/>
        <v>0</v>
      </c>
      <c r="H20" s="9">
        <f>ROUND(Table1[[#This Row],[A
Annual CPP Deductions]]+Table1[[#This Row],[B
Annual EI Deductions]],2)</f>
        <v>0</v>
      </c>
      <c r="I20" s="8">
        <f t="shared" si="3"/>
        <v>0</v>
      </c>
      <c r="J20" s="8">
        <f t="shared" si="4"/>
        <v>0</v>
      </c>
      <c r="K20" s="8">
        <f>ROUND(Table1[[#This Row],[C
Average CPP Deduction per Pay]]+Table1[[#This Row],[D
Average EI Deduction per Pay]],2)</f>
        <v>0</v>
      </c>
      <c r="L20" s="8">
        <f>ROUND(Table1[[#This Row],[A
Annual CPP Deductions]],2)</f>
        <v>0</v>
      </c>
      <c r="M20" s="8">
        <f t="shared" si="5"/>
        <v>0</v>
      </c>
      <c r="N20" s="8">
        <f>ROUND(Table1[[#This Row],[E
Annual CPP Cost]]+Table1[[#This Row],[F
Annual EI Cost]],2)</f>
        <v>0</v>
      </c>
      <c r="O20" s="8">
        <f>ROUND(Table1[[#This Row],[C
Average CPP Deduction per Pay]],2)</f>
        <v>0</v>
      </c>
      <c r="P20" s="8">
        <f t="shared" si="6"/>
        <v>0</v>
      </c>
      <c r="Q20" s="9">
        <f>ROUND(Table1[[#This Row],[G
Average CPP Cost per Pay]]+Table1[[#This Row],[H
Average EI Cost per Pay]],2)</f>
        <v>0</v>
      </c>
    </row>
    <row r="21" spans="1:17" x14ac:dyDescent="0.35">
      <c r="A21" s="29"/>
      <c r="B21" s="30">
        <v>0</v>
      </c>
      <c r="C21" s="10">
        <f>ROUND(Table1[[#This Row],[STEP 
2 
Enter Annual Salary Rate]]/24,2)</f>
        <v>0</v>
      </c>
      <c r="D21" s="8">
        <f>IF(Table1[[#This Row],[STEP 
2 
Enter Annual Salary Rate]]&lt;&gt;0,IF((B21)&gt;CPP_limit,(CPP_limit-CPP_Exem),B21-CPP_Exem),0)</f>
        <v>0</v>
      </c>
      <c r="E21" s="8">
        <f t="shared" si="0"/>
        <v>0</v>
      </c>
      <c r="F21" s="8">
        <f t="shared" si="1"/>
        <v>0</v>
      </c>
      <c r="G21" s="8">
        <f t="shared" si="2"/>
        <v>0</v>
      </c>
      <c r="H21" s="9">
        <f>ROUND(Table1[[#This Row],[A
Annual CPP Deductions]]+Table1[[#This Row],[B
Annual EI Deductions]],2)</f>
        <v>0</v>
      </c>
      <c r="I21" s="8">
        <f t="shared" si="3"/>
        <v>0</v>
      </c>
      <c r="J21" s="8">
        <f t="shared" si="4"/>
        <v>0</v>
      </c>
      <c r="K21" s="8">
        <f>ROUND(Table1[[#This Row],[C
Average CPP Deduction per Pay]]+Table1[[#This Row],[D
Average EI Deduction per Pay]],2)</f>
        <v>0</v>
      </c>
      <c r="L21" s="8">
        <f>ROUND(Table1[[#This Row],[A
Annual CPP Deductions]],2)</f>
        <v>0</v>
      </c>
      <c r="M21" s="8">
        <f t="shared" si="5"/>
        <v>0</v>
      </c>
      <c r="N21" s="8">
        <f>ROUND(Table1[[#This Row],[E
Annual CPP Cost]]+Table1[[#This Row],[F
Annual EI Cost]],2)</f>
        <v>0</v>
      </c>
      <c r="O21" s="8">
        <f>ROUND(Table1[[#This Row],[C
Average CPP Deduction per Pay]],2)</f>
        <v>0</v>
      </c>
      <c r="P21" s="8">
        <f t="shared" si="6"/>
        <v>0</v>
      </c>
      <c r="Q21" s="9">
        <f>ROUND(Table1[[#This Row],[G
Average CPP Cost per Pay]]+Table1[[#This Row],[H
Average EI Cost per Pay]],2)</f>
        <v>0</v>
      </c>
    </row>
    <row r="22" spans="1:17" x14ac:dyDescent="0.35">
      <c r="A22" s="29"/>
      <c r="B22" s="30">
        <v>0</v>
      </c>
      <c r="C22" s="10">
        <f>ROUND(Table1[[#This Row],[STEP 
2 
Enter Annual Salary Rate]]/24,2)</f>
        <v>0</v>
      </c>
      <c r="D22" s="8">
        <f>IF(Table1[[#This Row],[STEP 
2 
Enter Annual Salary Rate]]&lt;&gt;0,IF((B22)&gt;CPP_limit,(CPP_limit-CPP_Exem),B22-CPP_Exem),0)</f>
        <v>0</v>
      </c>
      <c r="E22" s="8">
        <f t="shared" si="0"/>
        <v>0</v>
      </c>
      <c r="F22" s="8">
        <f t="shared" si="1"/>
        <v>0</v>
      </c>
      <c r="G22" s="8">
        <f t="shared" si="2"/>
        <v>0</v>
      </c>
      <c r="H22" s="9">
        <f>ROUND(Table1[[#This Row],[A
Annual CPP Deductions]]+Table1[[#This Row],[B
Annual EI Deductions]],2)</f>
        <v>0</v>
      </c>
      <c r="I22" s="8">
        <f t="shared" si="3"/>
        <v>0</v>
      </c>
      <c r="J22" s="8">
        <f t="shared" si="4"/>
        <v>0</v>
      </c>
      <c r="K22" s="8">
        <f>ROUND(Table1[[#This Row],[C
Average CPP Deduction per Pay]]+Table1[[#This Row],[D
Average EI Deduction per Pay]],2)</f>
        <v>0</v>
      </c>
      <c r="L22" s="8">
        <f>ROUND(Table1[[#This Row],[A
Annual CPP Deductions]],2)</f>
        <v>0</v>
      </c>
      <c r="M22" s="8">
        <f t="shared" si="5"/>
        <v>0</v>
      </c>
      <c r="N22" s="8">
        <f>ROUND(Table1[[#This Row],[E
Annual CPP Cost]]+Table1[[#This Row],[F
Annual EI Cost]],2)</f>
        <v>0</v>
      </c>
      <c r="O22" s="8">
        <f>ROUND(Table1[[#This Row],[C
Average CPP Deduction per Pay]],2)</f>
        <v>0</v>
      </c>
      <c r="P22" s="8">
        <f t="shared" si="6"/>
        <v>0</v>
      </c>
      <c r="Q22" s="9">
        <f>ROUND(Table1[[#This Row],[G
Average CPP Cost per Pay]]+Table1[[#This Row],[H
Average EI Cost per Pay]],2)</f>
        <v>0</v>
      </c>
    </row>
    <row r="23" spans="1:17" x14ac:dyDescent="0.35">
      <c r="A23" s="29"/>
      <c r="B23" s="30">
        <v>0</v>
      </c>
      <c r="C23" s="10">
        <f>ROUND(Table1[[#This Row],[STEP 
2 
Enter Annual Salary Rate]]/24,2)</f>
        <v>0</v>
      </c>
      <c r="D23" s="8">
        <f>IF(Table1[[#This Row],[STEP 
2 
Enter Annual Salary Rate]]&lt;&gt;0,IF((B23)&gt;CPP_limit,(CPP_limit-CPP_Exem),B23-CPP_Exem),0)</f>
        <v>0</v>
      </c>
      <c r="E23" s="8">
        <f t="shared" si="0"/>
        <v>0</v>
      </c>
      <c r="F23" s="8">
        <f t="shared" si="1"/>
        <v>0</v>
      </c>
      <c r="G23" s="8">
        <f t="shared" si="2"/>
        <v>0</v>
      </c>
      <c r="H23" s="9">
        <f>ROUND(Table1[[#This Row],[A
Annual CPP Deductions]]+Table1[[#This Row],[B
Annual EI Deductions]],2)</f>
        <v>0</v>
      </c>
      <c r="I23" s="8">
        <f t="shared" si="3"/>
        <v>0</v>
      </c>
      <c r="J23" s="8">
        <f t="shared" si="4"/>
        <v>0</v>
      </c>
      <c r="K23" s="8">
        <f>ROUND(Table1[[#This Row],[C
Average CPP Deduction per Pay]]+Table1[[#This Row],[D
Average EI Deduction per Pay]],2)</f>
        <v>0</v>
      </c>
      <c r="L23" s="8">
        <f>ROUND(Table1[[#This Row],[A
Annual CPP Deductions]],2)</f>
        <v>0</v>
      </c>
      <c r="M23" s="8">
        <f t="shared" si="5"/>
        <v>0</v>
      </c>
      <c r="N23" s="8">
        <f>ROUND(Table1[[#This Row],[E
Annual CPP Cost]]+Table1[[#This Row],[F
Annual EI Cost]],2)</f>
        <v>0</v>
      </c>
      <c r="O23" s="8">
        <f>ROUND(Table1[[#This Row],[C
Average CPP Deduction per Pay]],2)</f>
        <v>0</v>
      </c>
      <c r="P23" s="8">
        <f t="shared" si="6"/>
        <v>0</v>
      </c>
      <c r="Q23" s="9">
        <f>ROUND(Table1[[#This Row],[G
Average CPP Cost per Pay]]+Table1[[#This Row],[H
Average EI Cost per Pay]],2)</f>
        <v>0</v>
      </c>
    </row>
    <row r="24" spans="1:17" x14ac:dyDescent="0.35">
      <c r="A24" s="29"/>
      <c r="B24" s="30">
        <v>0</v>
      </c>
      <c r="C24" s="10">
        <f>ROUND(Table1[[#This Row],[STEP 
2 
Enter Annual Salary Rate]]/24,2)</f>
        <v>0</v>
      </c>
      <c r="D24" s="8">
        <f>IF(Table1[[#This Row],[STEP 
2 
Enter Annual Salary Rate]]&lt;&gt;0,IF((B24)&gt;CPP_limit,(CPP_limit-CPP_Exem),B24-CPP_Exem),0)</f>
        <v>0</v>
      </c>
      <c r="E24" s="8">
        <f t="shared" si="0"/>
        <v>0</v>
      </c>
      <c r="F24" s="8">
        <f t="shared" si="1"/>
        <v>0</v>
      </c>
      <c r="G24" s="8">
        <f t="shared" si="2"/>
        <v>0</v>
      </c>
      <c r="H24" s="9">
        <f>ROUND(Table1[[#This Row],[A
Annual CPP Deductions]]+Table1[[#This Row],[B
Annual EI Deductions]],2)</f>
        <v>0</v>
      </c>
      <c r="I24" s="8">
        <f t="shared" si="3"/>
        <v>0</v>
      </c>
      <c r="J24" s="8">
        <f t="shared" si="4"/>
        <v>0</v>
      </c>
      <c r="K24" s="8">
        <f>ROUND(Table1[[#This Row],[C
Average CPP Deduction per Pay]]+Table1[[#This Row],[D
Average EI Deduction per Pay]],2)</f>
        <v>0</v>
      </c>
      <c r="L24" s="8">
        <f>ROUND(Table1[[#This Row],[A
Annual CPP Deductions]],2)</f>
        <v>0</v>
      </c>
      <c r="M24" s="8">
        <f t="shared" si="5"/>
        <v>0</v>
      </c>
      <c r="N24" s="8">
        <f>ROUND(Table1[[#This Row],[E
Annual CPP Cost]]+Table1[[#This Row],[F
Annual EI Cost]],2)</f>
        <v>0</v>
      </c>
      <c r="O24" s="8">
        <f>ROUND(Table1[[#This Row],[C
Average CPP Deduction per Pay]],2)</f>
        <v>0</v>
      </c>
      <c r="P24" s="8">
        <f t="shared" si="6"/>
        <v>0</v>
      </c>
      <c r="Q24" s="9">
        <f>ROUND(Table1[[#This Row],[G
Average CPP Cost per Pay]]+Table1[[#This Row],[H
Average EI Cost per Pay]],2)</f>
        <v>0</v>
      </c>
    </row>
    <row r="25" spans="1:17" x14ac:dyDescent="0.35">
      <c r="A25" s="31"/>
      <c r="B25" s="32">
        <v>0</v>
      </c>
      <c r="C25" s="13">
        <f>ROUND(Table1[[#This Row],[STEP 
2 
Enter Annual Salary Rate]]/24,2)</f>
        <v>0</v>
      </c>
      <c r="D25" s="14">
        <f>IF(Table1[[#This Row],[STEP 
2 
Enter Annual Salary Rate]]&lt;&gt;0,IF((B25)&gt;CPP_limit,(CPP_limit-CPP_Exem),B25-CPP_Exem),0)</f>
        <v>0</v>
      </c>
      <c r="E25" s="14">
        <f t="shared" si="0"/>
        <v>0</v>
      </c>
      <c r="F25" s="14">
        <f t="shared" si="1"/>
        <v>0</v>
      </c>
      <c r="G25" s="14">
        <f t="shared" si="2"/>
        <v>0</v>
      </c>
      <c r="H25" s="15">
        <f>ROUND(Table1[[#This Row],[A
Annual CPP Deductions]]+Table1[[#This Row],[B
Annual EI Deductions]],2)</f>
        <v>0</v>
      </c>
      <c r="I25" s="14">
        <f t="shared" si="3"/>
        <v>0</v>
      </c>
      <c r="J25" s="14">
        <f t="shared" si="4"/>
        <v>0</v>
      </c>
      <c r="K25" s="14">
        <f>ROUND(Table1[[#This Row],[C
Average CPP Deduction per Pay]]+Table1[[#This Row],[D
Average EI Deduction per Pay]],2)</f>
        <v>0</v>
      </c>
      <c r="L25" s="14">
        <f>ROUND(Table1[[#This Row],[A
Annual CPP Deductions]],2)</f>
        <v>0</v>
      </c>
      <c r="M25" s="14">
        <f t="shared" si="5"/>
        <v>0</v>
      </c>
      <c r="N25" s="14">
        <f>ROUND(Table1[[#This Row],[E
Annual CPP Cost]]+Table1[[#This Row],[F
Annual EI Cost]],2)</f>
        <v>0</v>
      </c>
      <c r="O25" s="14">
        <f>ROUND(Table1[[#This Row],[C
Average CPP Deduction per Pay]],2)</f>
        <v>0</v>
      </c>
      <c r="P25" s="14">
        <f t="shared" si="6"/>
        <v>0</v>
      </c>
      <c r="Q25" s="15">
        <f>ROUND(Table1[[#This Row],[G
Average CPP Cost per Pay]]+Table1[[#This Row],[H
Average EI Cost per Pay]],2)</f>
        <v>0</v>
      </c>
    </row>
    <row r="26" spans="1:17" ht="15" thickBot="1" x14ac:dyDescent="0.4">
      <c r="A26" s="34" t="s">
        <v>2</v>
      </c>
      <c r="B26" s="35"/>
      <c r="C26" s="16">
        <f>SUBTOTAL(109,Table1[Semi-Monthly Rate])</f>
        <v>1770.83</v>
      </c>
      <c r="D26" s="16">
        <f>SUBTOTAL(109,Table1[Cpp Earns])</f>
        <v>39000</v>
      </c>
      <c r="E26" s="16">
        <f>SUBTOTAL(109,Table1[EI Earnings])</f>
        <v>42500</v>
      </c>
      <c r="F26" s="16">
        <f>SUBTOTAL(109,Table1[A
Annual CPP Deductions])</f>
        <v>2223</v>
      </c>
      <c r="G26" s="16">
        <f>SUBTOTAL(109,Table1[B
Annual EI Deductions])</f>
        <v>671.5</v>
      </c>
      <c r="H26" s="16">
        <f>SUBTOTAL(109,Table1[A + B
Total Annual Deductions])</f>
        <v>2894.5</v>
      </c>
      <c r="I26" s="16">
        <f>SUBTOTAL(109,Table1[C
Average CPP Deduction per Pay])</f>
        <v>92.63</v>
      </c>
      <c r="J26" s="16">
        <f>SUBTOTAL(109,Table1[D
Average EI Deduction per Pay])</f>
        <v>27.98</v>
      </c>
      <c r="K26" s="16">
        <f>SUBTOTAL(109,Table1[C + D
Average Total Deductions per Pay])</f>
        <v>120.61</v>
      </c>
      <c r="L26" s="16">
        <f>SUBTOTAL(109,Table1[E
Annual CPP Cost])</f>
        <v>2223</v>
      </c>
      <c r="M26" s="16">
        <f>SUBTOTAL(109,Table1[F
Annual EI Cost])</f>
        <v>940.1</v>
      </c>
      <c r="N26" s="16">
        <f>SUBTOTAL(109,Table1[E + F
Total Annual Costs])</f>
        <v>3163.1</v>
      </c>
      <c r="O26" s="16">
        <f>SUBTOTAL(109,Table1[G
Average CPP Cost per Pay])</f>
        <v>92.63</v>
      </c>
      <c r="P26" s="16">
        <f>SUBTOTAL(109,Table1[H
Average EI Cost per Pay])</f>
        <v>39.17</v>
      </c>
      <c r="Q26" s="16">
        <f>SUBTOTAL(109,Table1[G + H
Average Costs per Pay])</f>
        <v>131.80000000000001</v>
      </c>
    </row>
    <row r="27" spans="1:17" x14ac:dyDescent="0.35">
      <c r="A27" s="1"/>
      <c r="F27" s="3"/>
      <c r="G27" s="4"/>
      <c r="H27" s="4"/>
      <c r="I27" s="4"/>
      <c r="J27" s="4"/>
      <c r="K27" s="4"/>
      <c r="L27"/>
      <c r="M27"/>
    </row>
    <row r="28" spans="1:17" x14ac:dyDescent="0.35">
      <c r="F28" s="4"/>
      <c r="G28" s="4"/>
      <c r="H28" s="4"/>
      <c r="I28" s="4"/>
      <c r="J28" s="4"/>
      <c r="K28" s="4"/>
      <c r="L28"/>
      <c r="M28"/>
    </row>
    <row r="29" spans="1:17" x14ac:dyDescent="0.35">
      <c r="L29"/>
      <c r="M29"/>
    </row>
    <row r="30" spans="1:17" x14ac:dyDescent="0.35">
      <c r="L30"/>
      <c r="M30"/>
    </row>
    <row r="31" spans="1:17" ht="23.5" x14ac:dyDescent="0.55000000000000004">
      <c r="F31" s="12"/>
      <c r="L31"/>
      <c r="M31"/>
    </row>
    <row r="32" spans="1:17" x14ac:dyDescent="0.35">
      <c r="L32"/>
      <c r="M32"/>
    </row>
    <row r="33" spans="12:13" x14ac:dyDescent="0.35">
      <c r="L33"/>
      <c r="M33"/>
    </row>
    <row r="34" spans="12:13" x14ac:dyDescent="0.35">
      <c r="L34"/>
      <c r="M34"/>
    </row>
    <row r="35" spans="12:13" x14ac:dyDescent="0.35">
      <c r="L35"/>
      <c r="M35"/>
    </row>
    <row r="36" spans="12:13" x14ac:dyDescent="0.35">
      <c r="L36"/>
      <c r="M36"/>
    </row>
    <row r="37" spans="12:13" x14ac:dyDescent="0.35">
      <c r="L37"/>
      <c r="M37"/>
    </row>
    <row r="38" spans="12:13" x14ac:dyDescent="0.35">
      <c r="L38"/>
      <c r="M38"/>
    </row>
    <row r="39" spans="12:13" x14ac:dyDescent="0.35">
      <c r="L39"/>
      <c r="M39"/>
    </row>
    <row r="40" spans="12:13" x14ac:dyDescent="0.35">
      <c r="L40"/>
      <c r="M40"/>
    </row>
    <row r="41" spans="12:13" x14ac:dyDescent="0.35">
      <c r="L41"/>
      <c r="M41"/>
    </row>
    <row r="42" spans="12:13" x14ac:dyDescent="0.35">
      <c r="L42"/>
      <c r="M42"/>
    </row>
    <row r="43" spans="12:13" x14ac:dyDescent="0.35">
      <c r="L43"/>
      <c r="M43"/>
    </row>
    <row r="44" spans="12:13" x14ac:dyDescent="0.35">
      <c r="L44"/>
      <c r="M44"/>
    </row>
    <row r="45" spans="12:13" x14ac:dyDescent="0.35">
      <c r="L45"/>
      <c r="M45"/>
    </row>
    <row r="46" spans="12:13" x14ac:dyDescent="0.35">
      <c r="L46"/>
      <c r="M46"/>
    </row>
    <row r="47" spans="12:13" x14ac:dyDescent="0.35">
      <c r="L47"/>
      <c r="M47"/>
    </row>
    <row r="48" spans="12:13" x14ac:dyDescent="0.35">
      <c r="L48"/>
      <c r="M48"/>
    </row>
    <row r="49" spans="12:13" x14ac:dyDescent="0.35">
      <c r="L49"/>
      <c r="M49"/>
    </row>
    <row r="50" spans="12:13" x14ac:dyDescent="0.35">
      <c r="L50"/>
      <c r="M50"/>
    </row>
    <row r="51" spans="12:13" x14ac:dyDescent="0.35">
      <c r="L51"/>
      <c r="M51"/>
    </row>
    <row r="52" spans="12:13" x14ac:dyDescent="0.35">
      <c r="L52"/>
      <c r="M52"/>
    </row>
    <row r="53" spans="12:13" x14ac:dyDescent="0.35">
      <c r="L53"/>
      <c r="M53"/>
    </row>
    <row r="54" spans="12:13" x14ac:dyDescent="0.35">
      <c r="L54"/>
      <c r="M54"/>
    </row>
    <row r="55" spans="12:13" x14ac:dyDescent="0.35">
      <c r="L55"/>
      <c r="M55"/>
    </row>
    <row r="56" spans="12:13" x14ac:dyDescent="0.35">
      <c r="L56"/>
      <c r="M56"/>
    </row>
    <row r="57" spans="12:13" x14ac:dyDescent="0.35">
      <c r="L57"/>
      <c r="M57"/>
    </row>
    <row r="58" spans="12:13" x14ac:dyDescent="0.35">
      <c r="L58"/>
      <c r="M58"/>
    </row>
    <row r="59" spans="12:13" x14ac:dyDescent="0.35">
      <c r="L59"/>
      <c r="M59"/>
    </row>
    <row r="60" spans="12:13" x14ac:dyDescent="0.35">
      <c r="L60"/>
      <c r="M60"/>
    </row>
    <row r="61" spans="12:13" x14ac:dyDescent="0.35">
      <c r="L61"/>
      <c r="M61"/>
    </row>
    <row r="62" spans="12:13" x14ac:dyDescent="0.35">
      <c r="L62"/>
      <c r="M62"/>
    </row>
    <row r="63" spans="12:13" x14ac:dyDescent="0.35">
      <c r="L63"/>
      <c r="M63"/>
    </row>
    <row r="64" spans="12:13" x14ac:dyDescent="0.35">
      <c r="L64"/>
      <c r="M64"/>
    </row>
    <row r="65" spans="12:13" x14ac:dyDescent="0.35">
      <c r="L65"/>
      <c r="M65"/>
    </row>
    <row r="66" spans="12:13" x14ac:dyDescent="0.35">
      <c r="L66"/>
      <c r="M66"/>
    </row>
    <row r="67" spans="12:13" x14ac:dyDescent="0.35">
      <c r="L67"/>
      <c r="M67"/>
    </row>
    <row r="68" spans="12:13" x14ac:dyDescent="0.35">
      <c r="L68"/>
      <c r="M68"/>
    </row>
    <row r="69" spans="12:13" x14ac:dyDescent="0.35">
      <c r="L69"/>
      <c r="M69"/>
    </row>
    <row r="70" spans="12:13" x14ac:dyDescent="0.35">
      <c r="L70"/>
      <c r="M70"/>
    </row>
    <row r="71" spans="12:13" x14ac:dyDescent="0.35">
      <c r="L71"/>
      <c r="M71"/>
    </row>
    <row r="72" spans="12:13" x14ac:dyDescent="0.35">
      <c r="L72"/>
      <c r="M72"/>
    </row>
    <row r="73" spans="12:13" x14ac:dyDescent="0.35">
      <c r="L73"/>
      <c r="M73"/>
    </row>
    <row r="74" spans="12:13" x14ac:dyDescent="0.35">
      <c r="L74"/>
      <c r="M74"/>
    </row>
    <row r="75" spans="12:13" x14ac:dyDescent="0.35">
      <c r="L75"/>
      <c r="M75"/>
    </row>
    <row r="76" spans="12:13" x14ac:dyDescent="0.35">
      <c r="L76"/>
      <c r="M76"/>
    </row>
    <row r="77" spans="12:13" x14ac:dyDescent="0.35">
      <c r="L77"/>
      <c r="M77"/>
    </row>
    <row r="78" spans="12:13" x14ac:dyDescent="0.35">
      <c r="L78"/>
      <c r="M78"/>
    </row>
    <row r="79" spans="12:13" x14ac:dyDescent="0.35">
      <c r="L79"/>
      <c r="M79"/>
    </row>
    <row r="80" spans="12:13" x14ac:dyDescent="0.35">
      <c r="L80"/>
      <c r="M80"/>
    </row>
    <row r="81" spans="12:13" x14ac:dyDescent="0.35">
      <c r="L81"/>
      <c r="M81"/>
    </row>
    <row r="82" spans="12:13" x14ac:dyDescent="0.35">
      <c r="L82"/>
      <c r="M82"/>
    </row>
    <row r="83" spans="12:13" x14ac:dyDescent="0.35">
      <c r="L83"/>
      <c r="M83"/>
    </row>
    <row r="84" spans="12:13" x14ac:dyDescent="0.35">
      <c r="L84"/>
      <c r="M84"/>
    </row>
    <row r="85" spans="12:13" x14ac:dyDescent="0.35">
      <c r="L85"/>
      <c r="M85"/>
    </row>
    <row r="86" spans="12:13" x14ac:dyDescent="0.35">
      <c r="L86"/>
      <c r="M86"/>
    </row>
    <row r="87" spans="12:13" x14ac:dyDescent="0.35">
      <c r="L87"/>
      <c r="M87"/>
    </row>
    <row r="88" spans="12:13" x14ac:dyDescent="0.35">
      <c r="L88"/>
      <c r="M88"/>
    </row>
    <row r="89" spans="12:13" x14ac:dyDescent="0.35">
      <c r="L89"/>
      <c r="M89"/>
    </row>
    <row r="90" spans="12:13" x14ac:dyDescent="0.35">
      <c r="L90"/>
      <c r="M90"/>
    </row>
    <row r="91" spans="12:13" x14ac:dyDescent="0.35">
      <c r="L91"/>
      <c r="M91"/>
    </row>
    <row r="92" spans="12:13" x14ac:dyDescent="0.35">
      <c r="L92"/>
      <c r="M92"/>
    </row>
    <row r="93" spans="12:13" x14ac:dyDescent="0.35">
      <c r="L93"/>
      <c r="M93"/>
    </row>
    <row r="94" spans="12:13" x14ac:dyDescent="0.35">
      <c r="L94"/>
      <c r="M94"/>
    </row>
    <row r="95" spans="12:13" x14ac:dyDescent="0.35">
      <c r="L95"/>
      <c r="M95"/>
    </row>
    <row r="96" spans="12:13" x14ac:dyDescent="0.35">
      <c r="L96"/>
      <c r="M96"/>
    </row>
    <row r="97" spans="12:13" x14ac:dyDescent="0.35">
      <c r="L97"/>
      <c r="M97"/>
    </row>
    <row r="98" spans="12:13" x14ac:dyDescent="0.35">
      <c r="L98"/>
      <c r="M98"/>
    </row>
    <row r="99" spans="12:13" x14ac:dyDescent="0.35">
      <c r="L99"/>
      <c r="M99"/>
    </row>
    <row r="100" spans="12:13" x14ac:dyDescent="0.35">
      <c r="L100"/>
      <c r="M100"/>
    </row>
    <row r="101" spans="12:13" x14ac:dyDescent="0.35">
      <c r="L101"/>
      <c r="M101"/>
    </row>
    <row r="102" spans="12:13" x14ac:dyDescent="0.35">
      <c r="L102"/>
      <c r="M102"/>
    </row>
    <row r="103" spans="12:13" x14ac:dyDescent="0.35">
      <c r="L103"/>
      <c r="M103"/>
    </row>
    <row r="104" spans="12:13" x14ac:dyDescent="0.35">
      <c r="L104"/>
      <c r="M104"/>
    </row>
    <row r="105" spans="12:13" x14ac:dyDescent="0.35">
      <c r="L105"/>
      <c r="M105"/>
    </row>
    <row r="106" spans="12:13" x14ac:dyDescent="0.35">
      <c r="L106"/>
      <c r="M106"/>
    </row>
    <row r="107" spans="12:13" x14ac:dyDescent="0.35">
      <c r="L107"/>
      <c r="M107"/>
    </row>
    <row r="108" spans="12:13" x14ac:dyDescent="0.35">
      <c r="L108"/>
      <c r="M108"/>
    </row>
    <row r="109" spans="12:13" x14ac:dyDescent="0.35">
      <c r="L109"/>
      <c r="M109"/>
    </row>
    <row r="110" spans="12:13" x14ac:dyDescent="0.35">
      <c r="L110"/>
      <c r="M110"/>
    </row>
    <row r="111" spans="12:13" x14ac:dyDescent="0.35">
      <c r="L111"/>
      <c r="M111"/>
    </row>
    <row r="112" spans="12:13" x14ac:dyDescent="0.35">
      <c r="L112"/>
      <c r="M112"/>
    </row>
    <row r="113" spans="12:13" x14ac:dyDescent="0.35">
      <c r="L113"/>
      <c r="M113"/>
    </row>
    <row r="114" spans="12:13" x14ac:dyDescent="0.35">
      <c r="L114"/>
      <c r="M114"/>
    </row>
    <row r="115" spans="12:13" x14ac:dyDescent="0.35">
      <c r="L115"/>
      <c r="M115"/>
    </row>
    <row r="116" spans="12:13" x14ac:dyDescent="0.35">
      <c r="L116"/>
      <c r="M116"/>
    </row>
    <row r="117" spans="12:13" x14ac:dyDescent="0.35">
      <c r="L117"/>
      <c r="M117"/>
    </row>
    <row r="118" spans="12:13" x14ac:dyDescent="0.35">
      <c r="L118"/>
      <c r="M118"/>
    </row>
    <row r="119" spans="12:13" x14ac:dyDescent="0.35">
      <c r="L119"/>
      <c r="M119"/>
    </row>
    <row r="120" spans="12:13" x14ac:dyDescent="0.35">
      <c r="L120"/>
      <c r="M120"/>
    </row>
    <row r="121" spans="12:13" x14ac:dyDescent="0.35">
      <c r="L121"/>
      <c r="M121"/>
    </row>
    <row r="122" spans="12:13" x14ac:dyDescent="0.35">
      <c r="L122"/>
      <c r="M122"/>
    </row>
    <row r="123" spans="12:13" x14ac:dyDescent="0.35">
      <c r="L123"/>
      <c r="M123"/>
    </row>
    <row r="124" spans="12:13" x14ac:dyDescent="0.35">
      <c r="L124"/>
      <c r="M124"/>
    </row>
    <row r="125" spans="12:13" x14ac:dyDescent="0.35">
      <c r="L125"/>
      <c r="M125"/>
    </row>
    <row r="126" spans="12:13" x14ac:dyDescent="0.35">
      <c r="L126"/>
      <c r="M126"/>
    </row>
    <row r="127" spans="12:13" x14ac:dyDescent="0.35">
      <c r="L127"/>
      <c r="M127"/>
    </row>
    <row r="128" spans="12:13" x14ac:dyDescent="0.35">
      <c r="L128"/>
      <c r="M128"/>
    </row>
    <row r="129" spans="12:13" x14ac:dyDescent="0.35">
      <c r="L129"/>
      <c r="M129"/>
    </row>
    <row r="130" spans="12:13" x14ac:dyDescent="0.35">
      <c r="L130"/>
      <c r="M130"/>
    </row>
    <row r="131" spans="12:13" x14ac:dyDescent="0.35">
      <c r="L131"/>
      <c r="M131"/>
    </row>
    <row r="132" spans="12:13" x14ac:dyDescent="0.35">
      <c r="L132"/>
      <c r="M132"/>
    </row>
    <row r="133" spans="12:13" x14ac:dyDescent="0.35">
      <c r="L133"/>
      <c r="M133"/>
    </row>
    <row r="134" spans="12:13" x14ac:dyDescent="0.35">
      <c r="L134"/>
      <c r="M134"/>
    </row>
    <row r="135" spans="12:13" x14ac:dyDescent="0.35">
      <c r="L135"/>
      <c r="M135"/>
    </row>
    <row r="136" spans="12:13" x14ac:dyDescent="0.35">
      <c r="L136"/>
      <c r="M136"/>
    </row>
    <row r="137" spans="12:13" x14ac:dyDescent="0.35">
      <c r="L137"/>
      <c r="M137"/>
    </row>
    <row r="138" spans="12:13" x14ac:dyDescent="0.35">
      <c r="L138"/>
      <c r="M138"/>
    </row>
    <row r="139" spans="12:13" x14ac:dyDescent="0.35">
      <c r="L139"/>
      <c r="M139"/>
    </row>
    <row r="140" spans="12:13" x14ac:dyDescent="0.35">
      <c r="L140"/>
      <c r="M140"/>
    </row>
    <row r="141" spans="12:13" x14ac:dyDescent="0.35">
      <c r="L141"/>
      <c r="M141"/>
    </row>
    <row r="142" spans="12:13" x14ac:dyDescent="0.35">
      <c r="L142"/>
      <c r="M142"/>
    </row>
    <row r="143" spans="12:13" x14ac:dyDescent="0.35">
      <c r="L143"/>
      <c r="M143"/>
    </row>
    <row r="144" spans="12:13" x14ac:dyDescent="0.35">
      <c r="L144"/>
      <c r="M144"/>
    </row>
    <row r="145" spans="12:13" x14ac:dyDescent="0.35">
      <c r="L145"/>
      <c r="M145"/>
    </row>
    <row r="146" spans="12:13" x14ac:dyDescent="0.35">
      <c r="L146"/>
      <c r="M146"/>
    </row>
    <row r="147" spans="12:13" x14ac:dyDescent="0.35">
      <c r="L147"/>
      <c r="M147"/>
    </row>
    <row r="148" spans="12:13" x14ac:dyDescent="0.35">
      <c r="L148"/>
      <c r="M148"/>
    </row>
    <row r="149" spans="12:13" x14ac:dyDescent="0.35">
      <c r="L149"/>
      <c r="M149"/>
    </row>
    <row r="150" spans="12:13" x14ac:dyDescent="0.35">
      <c r="L150"/>
      <c r="M150"/>
    </row>
    <row r="151" spans="12:13" x14ac:dyDescent="0.35">
      <c r="L151"/>
      <c r="M151"/>
    </row>
    <row r="152" spans="12:13" x14ac:dyDescent="0.35">
      <c r="L152"/>
      <c r="M152"/>
    </row>
    <row r="153" spans="12:13" x14ac:dyDescent="0.35">
      <c r="L153"/>
      <c r="M153"/>
    </row>
    <row r="154" spans="12:13" x14ac:dyDescent="0.35">
      <c r="L154"/>
      <c r="M154"/>
    </row>
    <row r="155" spans="12:13" x14ac:dyDescent="0.35">
      <c r="L155"/>
      <c r="M155"/>
    </row>
    <row r="156" spans="12:13" x14ac:dyDescent="0.35">
      <c r="L156"/>
      <c r="M156"/>
    </row>
    <row r="157" spans="12:13" x14ac:dyDescent="0.35">
      <c r="L157"/>
      <c r="M157"/>
    </row>
    <row r="158" spans="12:13" x14ac:dyDescent="0.35">
      <c r="L158"/>
      <c r="M158"/>
    </row>
    <row r="159" spans="12:13" x14ac:dyDescent="0.35">
      <c r="L159"/>
      <c r="M159"/>
    </row>
    <row r="160" spans="12:13" x14ac:dyDescent="0.35">
      <c r="L160"/>
      <c r="M160"/>
    </row>
    <row r="161" spans="12:13" x14ac:dyDescent="0.35">
      <c r="L161"/>
      <c r="M161"/>
    </row>
    <row r="162" spans="12:13" x14ac:dyDescent="0.35">
      <c r="L162"/>
      <c r="M162"/>
    </row>
    <row r="163" spans="12:13" x14ac:dyDescent="0.35">
      <c r="L163"/>
      <c r="M163"/>
    </row>
    <row r="164" spans="12:13" x14ac:dyDescent="0.35">
      <c r="L164"/>
      <c r="M164"/>
    </row>
    <row r="165" spans="12:13" x14ac:dyDescent="0.35">
      <c r="L165"/>
      <c r="M165"/>
    </row>
    <row r="166" spans="12:13" x14ac:dyDescent="0.35">
      <c r="L166"/>
      <c r="M166"/>
    </row>
    <row r="167" spans="12:13" x14ac:dyDescent="0.35">
      <c r="L167"/>
      <c r="M167"/>
    </row>
    <row r="168" spans="12:13" x14ac:dyDescent="0.35">
      <c r="L168"/>
      <c r="M168"/>
    </row>
    <row r="169" spans="12:13" x14ac:dyDescent="0.35">
      <c r="L169"/>
      <c r="M169"/>
    </row>
    <row r="170" spans="12:13" x14ac:dyDescent="0.35">
      <c r="L170"/>
      <c r="M170"/>
    </row>
    <row r="171" spans="12:13" x14ac:dyDescent="0.35">
      <c r="L171"/>
      <c r="M171"/>
    </row>
    <row r="172" spans="12:13" x14ac:dyDescent="0.35">
      <c r="L172"/>
      <c r="M172"/>
    </row>
    <row r="173" spans="12:13" x14ac:dyDescent="0.35">
      <c r="L173"/>
      <c r="M173"/>
    </row>
    <row r="174" spans="12:13" x14ac:dyDescent="0.35">
      <c r="L174"/>
      <c r="M174"/>
    </row>
    <row r="175" spans="12:13" x14ac:dyDescent="0.35">
      <c r="L175"/>
      <c r="M175"/>
    </row>
    <row r="176" spans="12:13" x14ac:dyDescent="0.35">
      <c r="L176"/>
      <c r="M176"/>
    </row>
    <row r="177" spans="12:13" x14ac:dyDescent="0.35">
      <c r="L177"/>
      <c r="M177"/>
    </row>
    <row r="178" spans="12:13" x14ac:dyDescent="0.35">
      <c r="L178"/>
      <c r="M178"/>
    </row>
    <row r="179" spans="12:13" x14ac:dyDescent="0.35">
      <c r="L179"/>
      <c r="M179"/>
    </row>
    <row r="180" spans="12:13" x14ac:dyDescent="0.35">
      <c r="L180"/>
      <c r="M180"/>
    </row>
    <row r="181" spans="12:13" x14ac:dyDescent="0.35">
      <c r="L181"/>
      <c r="M181"/>
    </row>
    <row r="182" spans="12:13" x14ac:dyDescent="0.35">
      <c r="L182"/>
      <c r="M182"/>
    </row>
    <row r="183" spans="12:13" x14ac:dyDescent="0.35">
      <c r="L183"/>
      <c r="M183"/>
    </row>
    <row r="184" spans="12:13" x14ac:dyDescent="0.35">
      <c r="L184"/>
      <c r="M184"/>
    </row>
    <row r="185" spans="12:13" x14ac:dyDescent="0.35">
      <c r="L185"/>
      <c r="M185"/>
    </row>
    <row r="186" spans="12:13" x14ac:dyDescent="0.35">
      <c r="L186"/>
      <c r="M186"/>
    </row>
    <row r="187" spans="12:13" x14ac:dyDescent="0.35">
      <c r="L187"/>
      <c r="M187"/>
    </row>
    <row r="188" spans="12:13" x14ac:dyDescent="0.35">
      <c r="L188"/>
      <c r="M188"/>
    </row>
    <row r="189" spans="12:13" x14ac:dyDescent="0.35">
      <c r="L189"/>
      <c r="M189"/>
    </row>
    <row r="190" spans="12:13" x14ac:dyDescent="0.35">
      <c r="L190"/>
      <c r="M190"/>
    </row>
    <row r="191" spans="12:13" x14ac:dyDescent="0.35">
      <c r="L191"/>
      <c r="M191"/>
    </row>
    <row r="192" spans="12:13" x14ac:dyDescent="0.35">
      <c r="L192"/>
      <c r="M192"/>
    </row>
    <row r="193" spans="12:13" x14ac:dyDescent="0.35">
      <c r="L193"/>
      <c r="M193"/>
    </row>
    <row r="194" spans="12:13" x14ac:dyDescent="0.35">
      <c r="L194"/>
      <c r="M194"/>
    </row>
    <row r="195" spans="12:13" x14ac:dyDescent="0.35">
      <c r="L195"/>
      <c r="M195"/>
    </row>
    <row r="196" spans="12:13" x14ac:dyDescent="0.35">
      <c r="L196"/>
      <c r="M196"/>
    </row>
    <row r="197" spans="12:13" x14ac:dyDescent="0.35">
      <c r="L197"/>
      <c r="M197"/>
    </row>
    <row r="198" spans="12:13" x14ac:dyDescent="0.35">
      <c r="L198"/>
      <c r="M198"/>
    </row>
    <row r="199" spans="12:13" x14ac:dyDescent="0.35">
      <c r="L199"/>
      <c r="M199"/>
    </row>
    <row r="200" spans="12:13" x14ac:dyDescent="0.35">
      <c r="L200"/>
      <c r="M200"/>
    </row>
    <row r="201" spans="12:13" x14ac:dyDescent="0.35">
      <c r="L201"/>
      <c r="M201"/>
    </row>
    <row r="202" spans="12:13" x14ac:dyDescent="0.35">
      <c r="L202"/>
      <c r="M202"/>
    </row>
    <row r="203" spans="12:13" x14ac:dyDescent="0.35">
      <c r="L203"/>
      <c r="M203"/>
    </row>
    <row r="204" spans="12:13" x14ac:dyDescent="0.35">
      <c r="L204"/>
      <c r="M204"/>
    </row>
    <row r="205" spans="12:13" x14ac:dyDescent="0.35">
      <c r="L205"/>
      <c r="M205"/>
    </row>
    <row r="206" spans="12:13" x14ac:dyDescent="0.35">
      <c r="L206"/>
      <c r="M206"/>
    </row>
    <row r="207" spans="12:13" x14ac:dyDescent="0.35">
      <c r="L207"/>
      <c r="M207"/>
    </row>
    <row r="208" spans="12:13" x14ac:dyDescent="0.35">
      <c r="L208"/>
      <c r="M208"/>
    </row>
    <row r="209" spans="12:13" x14ac:dyDescent="0.35">
      <c r="L209"/>
      <c r="M209"/>
    </row>
    <row r="210" spans="12:13" x14ac:dyDescent="0.35">
      <c r="L210"/>
      <c r="M210"/>
    </row>
    <row r="211" spans="12:13" x14ac:dyDescent="0.35">
      <c r="L211"/>
      <c r="M211"/>
    </row>
    <row r="212" spans="12:13" x14ac:dyDescent="0.35">
      <c r="L212"/>
      <c r="M212"/>
    </row>
    <row r="213" spans="12:13" x14ac:dyDescent="0.35">
      <c r="L213"/>
      <c r="M213"/>
    </row>
    <row r="214" spans="12:13" x14ac:dyDescent="0.35">
      <c r="L214"/>
      <c r="M214"/>
    </row>
    <row r="215" spans="12:13" x14ac:dyDescent="0.35">
      <c r="L215"/>
      <c r="M215"/>
    </row>
    <row r="216" spans="12:13" x14ac:dyDescent="0.35">
      <c r="L216"/>
      <c r="M216"/>
    </row>
    <row r="217" spans="12:13" x14ac:dyDescent="0.35">
      <c r="L217"/>
      <c r="M217"/>
    </row>
    <row r="218" spans="12:13" x14ac:dyDescent="0.35">
      <c r="L218"/>
      <c r="M218"/>
    </row>
    <row r="219" spans="12:13" x14ac:dyDescent="0.35">
      <c r="L219"/>
      <c r="M219"/>
    </row>
    <row r="220" spans="12:13" x14ac:dyDescent="0.35">
      <c r="L220"/>
      <c r="M220"/>
    </row>
    <row r="221" spans="12:13" x14ac:dyDescent="0.35">
      <c r="L221"/>
      <c r="M221"/>
    </row>
    <row r="222" spans="12:13" x14ac:dyDescent="0.35">
      <c r="L222"/>
      <c r="M222"/>
    </row>
    <row r="223" spans="12:13" x14ac:dyDescent="0.35">
      <c r="L223"/>
      <c r="M223"/>
    </row>
    <row r="224" spans="12:13" x14ac:dyDescent="0.35">
      <c r="L224"/>
      <c r="M224"/>
    </row>
    <row r="225" spans="12:13" x14ac:dyDescent="0.35">
      <c r="L225"/>
      <c r="M225"/>
    </row>
    <row r="226" spans="12:13" x14ac:dyDescent="0.35">
      <c r="L226"/>
      <c r="M226"/>
    </row>
    <row r="227" spans="12:13" x14ac:dyDescent="0.35">
      <c r="L227"/>
      <c r="M227"/>
    </row>
    <row r="228" spans="12:13" x14ac:dyDescent="0.35">
      <c r="L228"/>
      <c r="M228"/>
    </row>
    <row r="229" spans="12:13" x14ac:dyDescent="0.35">
      <c r="L229"/>
      <c r="M229"/>
    </row>
    <row r="230" spans="12:13" x14ac:dyDescent="0.35">
      <c r="L230"/>
      <c r="M230"/>
    </row>
    <row r="231" spans="12:13" x14ac:dyDescent="0.35">
      <c r="L231"/>
      <c r="M231"/>
    </row>
    <row r="232" spans="12:13" x14ac:dyDescent="0.35">
      <c r="L232"/>
      <c r="M232"/>
    </row>
    <row r="233" spans="12:13" x14ac:dyDescent="0.35">
      <c r="L233"/>
      <c r="M233"/>
    </row>
    <row r="234" spans="12:13" x14ac:dyDescent="0.35">
      <c r="L234"/>
      <c r="M234"/>
    </row>
    <row r="235" spans="12:13" x14ac:dyDescent="0.35">
      <c r="L235"/>
      <c r="M235"/>
    </row>
    <row r="236" spans="12:13" x14ac:dyDescent="0.35">
      <c r="L236"/>
      <c r="M236"/>
    </row>
    <row r="237" spans="12:13" x14ac:dyDescent="0.35">
      <c r="L237"/>
      <c r="M237"/>
    </row>
    <row r="238" spans="12:13" x14ac:dyDescent="0.35">
      <c r="L238"/>
      <c r="M238"/>
    </row>
    <row r="239" spans="12:13" x14ac:dyDescent="0.35">
      <c r="L239"/>
      <c r="M239"/>
    </row>
    <row r="240" spans="12:13" x14ac:dyDescent="0.35">
      <c r="L240"/>
      <c r="M240"/>
    </row>
    <row r="241" spans="12:13" x14ac:dyDescent="0.35">
      <c r="L241"/>
      <c r="M241"/>
    </row>
    <row r="242" spans="12:13" x14ac:dyDescent="0.35">
      <c r="L242"/>
      <c r="M242"/>
    </row>
    <row r="243" spans="12:13" x14ac:dyDescent="0.35">
      <c r="L243"/>
      <c r="M243"/>
    </row>
    <row r="244" spans="12:13" x14ac:dyDescent="0.35">
      <c r="L244"/>
      <c r="M244"/>
    </row>
    <row r="245" spans="12:13" x14ac:dyDescent="0.35">
      <c r="L245"/>
      <c r="M245"/>
    </row>
    <row r="246" spans="12:13" x14ac:dyDescent="0.35">
      <c r="L246"/>
      <c r="M246"/>
    </row>
    <row r="247" spans="12:13" x14ac:dyDescent="0.35">
      <c r="L247"/>
      <c r="M247"/>
    </row>
    <row r="248" spans="12:13" x14ac:dyDescent="0.35">
      <c r="L248"/>
      <c r="M248"/>
    </row>
    <row r="249" spans="12:13" x14ac:dyDescent="0.35">
      <c r="L249"/>
      <c r="M249"/>
    </row>
    <row r="250" spans="12:13" x14ac:dyDescent="0.35">
      <c r="L250"/>
      <c r="M250"/>
    </row>
    <row r="251" spans="12:13" x14ac:dyDescent="0.35">
      <c r="L251"/>
      <c r="M251"/>
    </row>
    <row r="252" spans="12:13" x14ac:dyDescent="0.35">
      <c r="L252"/>
      <c r="M252"/>
    </row>
    <row r="253" spans="12:13" x14ac:dyDescent="0.35">
      <c r="L253"/>
      <c r="M253"/>
    </row>
    <row r="254" spans="12:13" x14ac:dyDescent="0.35">
      <c r="L254"/>
      <c r="M254"/>
    </row>
    <row r="255" spans="12:13" x14ac:dyDescent="0.35">
      <c r="L255"/>
      <c r="M255"/>
    </row>
    <row r="256" spans="12:13" x14ac:dyDescent="0.35">
      <c r="L256"/>
      <c r="M256"/>
    </row>
    <row r="257" spans="12:13" x14ac:dyDescent="0.35">
      <c r="L257"/>
      <c r="M257"/>
    </row>
    <row r="258" spans="12:13" x14ac:dyDescent="0.35">
      <c r="L258"/>
      <c r="M258"/>
    </row>
    <row r="259" spans="12:13" x14ac:dyDescent="0.35">
      <c r="L259"/>
      <c r="M259"/>
    </row>
    <row r="260" spans="12:13" x14ac:dyDescent="0.35">
      <c r="L260"/>
      <c r="M260"/>
    </row>
    <row r="261" spans="12:13" x14ac:dyDescent="0.35">
      <c r="L261"/>
      <c r="M261"/>
    </row>
    <row r="262" spans="12:13" x14ac:dyDescent="0.35">
      <c r="L262"/>
      <c r="M262"/>
    </row>
    <row r="263" spans="12:13" x14ac:dyDescent="0.35">
      <c r="L263"/>
      <c r="M263"/>
    </row>
    <row r="264" spans="12:13" x14ac:dyDescent="0.35">
      <c r="L264"/>
      <c r="M264"/>
    </row>
    <row r="265" spans="12:13" x14ac:dyDescent="0.35">
      <c r="L265"/>
      <c r="M265"/>
    </row>
    <row r="266" spans="12:13" x14ac:dyDescent="0.35">
      <c r="L266"/>
      <c r="M266"/>
    </row>
    <row r="267" spans="12:13" x14ac:dyDescent="0.35">
      <c r="L267"/>
      <c r="M267"/>
    </row>
    <row r="268" spans="12:13" x14ac:dyDescent="0.35">
      <c r="L268"/>
      <c r="M268"/>
    </row>
    <row r="269" spans="12:13" x14ac:dyDescent="0.35">
      <c r="L269"/>
      <c r="M269"/>
    </row>
    <row r="270" spans="12:13" x14ac:dyDescent="0.35">
      <c r="L270"/>
      <c r="M270"/>
    </row>
    <row r="271" spans="12:13" x14ac:dyDescent="0.35">
      <c r="L271"/>
      <c r="M271"/>
    </row>
    <row r="272" spans="12:13" x14ac:dyDescent="0.35">
      <c r="L272"/>
      <c r="M272"/>
    </row>
    <row r="273" spans="12:13" x14ac:dyDescent="0.35">
      <c r="L273"/>
      <c r="M273"/>
    </row>
    <row r="274" spans="12:13" x14ac:dyDescent="0.35">
      <c r="L274"/>
      <c r="M274"/>
    </row>
    <row r="275" spans="12:13" x14ac:dyDescent="0.35">
      <c r="L275"/>
      <c r="M275"/>
    </row>
    <row r="276" spans="12:13" x14ac:dyDescent="0.35">
      <c r="L276"/>
      <c r="M276"/>
    </row>
    <row r="277" spans="12:13" x14ac:dyDescent="0.35">
      <c r="L277"/>
      <c r="M277"/>
    </row>
    <row r="278" spans="12:13" x14ac:dyDescent="0.35">
      <c r="L278"/>
      <c r="M278"/>
    </row>
    <row r="279" spans="12:13" x14ac:dyDescent="0.35">
      <c r="L279"/>
      <c r="M279"/>
    </row>
    <row r="280" spans="12:13" x14ac:dyDescent="0.35">
      <c r="L280"/>
      <c r="M280"/>
    </row>
    <row r="281" spans="12:13" x14ac:dyDescent="0.35">
      <c r="L281"/>
      <c r="M281"/>
    </row>
    <row r="282" spans="12:13" x14ac:dyDescent="0.35">
      <c r="L282"/>
      <c r="M282"/>
    </row>
    <row r="283" spans="12:13" x14ac:dyDescent="0.35">
      <c r="L283"/>
      <c r="M283"/>
    </row>
    <row r="284" spans="12:13" x14ac:dyDescent="0.35">
      <c r="L284"/>
      <c r="M284"/>
    </row>
    <row r="285" spans="12:13" x14ac:dyDescent="0.35">
      <c r="L285"/>
      <c r="M285"/>
    </row>
    <row r="286" spans="12:13" x14ac:dyDescent="0.35">
      <c r="L286"/>
      <c r="M286"/>
    </row>
    <row r="287" spans="12:13" x14ac:dyDescent="0.35">
      <c r="L287"/>
      <c r="M287"/>
    </row>
    <row r="288" spans="12:13" x14ac:dyDescent="0.35">
      <c r="L288"/>
      <c r="M288"/>
    </row>
    <row r="289" spans="12:13" x14ac:dyDescent="0.35">
      <c r="L289"/>
      <c r="M289"/>
    </row>
    <row r="290" spans="12:13" x14ac:dyDescent="0.35">
      <c r="L290"/>
      <c r="M290"/>
    </row>
    <row r="291" spans="12:13" x14ac:dyDescent="0.35">
      <c r="L291"/>
      <c r="M291"/>
    </row>
    <row r="292" spans="12:13" x14ac:dyDescent="0.35">
      <c r="L292"/>
      <c r="M292"/>
    </row>
    <row r="293" spans="12:13" x14ac:dyDescent="0.35">
      <c r="L293"/>
      <c r="M293"/>
    </row>
    <row r="294" spans="12:13" x14ac:dyDescent="0.35">
      <c r="L294"/>
      <c r="M294"/>
    </row>
    <row r="295" spans="12:13" x14ac:dyDescent="0.35">
      <c r="L295"/>
      <c r="M295"/>
    </row>
    <row r="296" spans="12:13" x14ac:dyDescent="0.35">
      <c r="L296"/>
      <c r="M296"/>
    </row>
    <row r="297" spans="12:13" x14ac:dyDescent="0.35">
      <c r="L297"/>
      <c r="M297"/>
    </row>
    <row r="298" spans="12:13" x14ac:dyDescent="0.35">
      <c r="L298"/>
      <c r="M298"/>
    </row>
    <row r="299" spans="12:13" x14ac:dyDescent="0.35">
      <c r="L299"/>
      <c r="M299"/>
    </row>
    <row r="300" spans="12:13" x14ac:dyDescent="0.35">
      <c r="L300"/>
      <c r="M300"/>
    </row>
    <row r="301" spans="12:13" x14ac:dyDescent="0.35">
      <c r="L301"/>
      <c r="M301"/>
    </row>
    <row r="302" spans="12:13" x14ac:dyDescent="0.35">
      <c r="L302"/>
      <c r="M302"/>
    </row>
    <row r="303" spans="12:13" x14ac:dyDescent="0.35">
      <c r="L303"/>
      <c r="M303"/>
    </row>
    <row r="304" spans="12:13" x14ac:dyDescent="0.35">
      <c r="L304"/>
      <c r="M304"/>
    </row>
    <row r="305" spans="12:13" x14ac:dyDescent="0.35">
      <c r="L305"/>
      <c r="M305"/>
    </row>
    <row r="306" spans="12:13" x14ac:dyDescent="0.35">
      <c r="L306"/>
      <c r="M306"/>
    </row>
    <row r="307" spans="12:13" x14ac:dyDescent="0.35">
      <c r="L307"/>
      <c r="M307"/>
    </row>
    <row r="308" spans="12:13" x14ac:dyDescent="0.35">
      <c r="L308"/>
      <c r="M308"/>
    </row>
    <row r="309" spans="12:13" x14ac:dyDescent="0.35">
      <c r="L309"/>
      <c r="M309"/>
    </row>
    <row r="310" spans="12:13" x14ac:dyDescent="0.35">
      <c r="L310"/>
      <c r="M310"/>
    </row>
    <row r="311" spans="12:13" x14ac:dyDescent="0.35">
      <c r="L311"/>
      <c r="M311"/>
    </row>
    <row r="312" spans="12:13" x14ac:dyDescent="0.35">
      <c r="L312"/>
      <c r="M312"/>
    </row>
    <row r="313" spans="12:13" x14ac:dyDescent="0.35">
      <c r="L313"/>
      <c r="M313"/>
    </row>
    <row r="314" spans="12:13" x14ac:dyDescent="0.35">
      <c r="L314"/>
      <c r="M314"/>
    </row>
    <row r="315" spans="12:13" x14ac:dyDescent="0.35">
      <c r="L315"/>
      <c r="M315"/>
    </row>
    <row r="316" spans="12:13" x14ac:dyDescent="0.35">
      <c r="L316"/>
      <c r="M316"/>
    </row>
    <row r="317" spans="12:13" x14ac:dyDescent="0.35">
      <c r="L317"/>
      <c r="M317"/>
    </row>
    <row r="318" spans="12:13" x14ac:dyDescent="0.35">
      <c r="L318"/>
      <c r="M318"/>
    </row>
    <row r="319" spans="12:13" x14ac:dyDescent="0.35">
      <c r="L319"/>
      <c r="M319"/>
    </row>
    <row r="320" spans="12:13" x14ac:dyDescent="0.35">
      <c r="L320"/>
      <c r="M320"/>
    </row>
    <row r="321" spans="12:13" x14ac:dyDescent="0.35">
      <c r="L321"/>
      <c r="M321"/>
    </row>
    <row r="322" spans="12:13" x14ac:dyDescent="0.35">
      <c r="L322"/>
      <c r="M322"/>
    </row>
    <row r="323" spans="12:13" x14ac:dyDescent="0.35">
      <c r="L323"/>
      <c r="M323"/>
    </row>
    <row r="324" spans="12:13" x14ac:dyDescent="0.35">
      <c r="L324"/>
      <c r="M324"/>
    </row>
    <row r="325" spans="12:13" x14ac:dyDescent="0.35">
      <c r="L325"/>
      <c r="M325"/>
    </row>
    <row r="326" spans="12:13" x14ac:dyDescent="0.35">
      <c r="L326"/>
      <c r="M326"/>
    </row>
    <row r="327" spans="12:13" x14ac:dyDescent="0.35">
      <c r="L327"/>
      <c r="M327"/>
    </row>
    <row r="328" spans="12:13" x14ac:dyDescent="0.35">
      <c r="L328"/>
      <c r="M328"/>
    </row>
    <row r="329" spans="12:13" x14ac:dyDescent="0.35">
      <c r="L329"/>
      <c r="M329"/>
    </row>
    <row r="330" spans="12:13" x14ac:dyDescent="0.35">
      <c r="L330"/>
      <c r="M330"/>
    </row>
    <row r="331" spans="12:13" x14ac:dyDescent="0.35">
      <c r="L331"/>
      <c r="M331"/>
    </row>
    <row r="332" spans="12:13" x14ac:dyDescent="0.35">
      <c r="L332"/>
      <c r="M332"/>
    </row>
    <row r="333" spans="12:13" x14ac:dyDescent="0.35">
      <c r="L333"/>
      <c r="M333"/>
    </row>
    <row r="334" spans="12:13" x14ac:dyDescent="0.35">
      <c r="L334"/>
      <c r="M334"/>
    </row>
    <row r="335" spans="12:13" x14ac:dyDescent="0.35">
      <c r="L335"/>
      <c r="M335"/>
    </row>
    <row r="336" spans="12:13" x14ac:dyDescent="0.35">
      <c r="L336"/>
      <c r="M336"/>
    </row>
    <row r="337" spans="12:13" x14ac:dyDescent="0.35">
      <c r="L337"/>
      <c r="M337"/>
    </row>
    <row r="338" spans="12:13" x14ac:dyDescent="0.35">
      <c r="L338"/>
      <c r="M338"/>
    </row>
    <row r="339" spans="12:13" x14ac:dyDescent="0.35">
      <c r="L339"/>
      <c r="M339"/>
    </row>
    <row r="340" spans="12:13" x14ac:dyDescent="0.35">
      <c r="L340"/>
      <c r="M340"/>
    </row>
    <row r="341" spans="12:13" x14ac:dyDescent="0.35">
      <c r="L341"/>
      <c r="M341"/>
    </row>
    <row r="342" spans="12:13" x14ac:dyDescent="0.35">
      <c r="L342"/>
      <c r="M342"/>
    </row>
    <row r="343" spans="12:13" x14ac:dyDescent="0.35">
      <c r="L343"/>
      <c r="M343"/>
    </row>
    <row r="344" spans="12:13" x14ac:dyDescent="0.35">
      <c r="L344"/>
      <c r="M344"/>
    </row>
    <row r="345" spans="12:13" x14ac:dyDescent="0.35">
      <c r="L345"/>
      <c r="M345"/>
    </row>
    <row r="346" spans="12:13" x14ac:dyDescent="0.35">
      <c r="L346"/>
      <c r="M346"/>
    </row>
    <row r="347" spans="12:13" x14ac:dyDescent="0.35">
      <c r="L347"/>
      <c r="M347"/>
    </row>
    <row r="348" spans="12:13" x14ac:dyDescent="0.35">
      <c r="L348"/>
      <c r="M348"/>
    </row>
    <row r="349" spans="12:13" x14ac:dyDescent="0.35">
      <c r="L349"/>
      <c r="M349"/>
    </row>
    <row r="350" spans="12:13" x14ac:dyDescent="0.35">
      <c r="L350"/>
      <c r="M350"/>
    </row>
    <row r="351" spans="12:13" x14ac:dyDescent="0.35">
      <c r="L351"/>
      <c r="M351"/>
    </row>
    <row r="352" spans="12:13" x14ac:dyDescent="0.35">
      <c r="L352"/>
      <c r="M352"/>
    </row>
    <row r="353" spans="12:13" x14ac:dyDescent="0.35">
      <c r="L353"/>
      <c r="M353"/>
    </row>
    <row r="354" spans="12:13" x14ac:dyDescent="0.35">
      <c r="L354"/>
      <c r="M354"/>
    </row>
    <row r="355" spans="12:13" x14ac:dyDescent="0.35">
      <c r="L355"/>
      <c r="M355"/>
    </row>
    <row r="356" spans="12:13" x14ac:dyDescent="0.35">
      <c r="L356"/>
      <c r="M356"/>
    </row>
    <row r="357" spans="12:13" x14ac:dyDescent="0.35">
      <c r="L357"/>
      <c r="M357"/>
    </row>
    <row r="358" spans="12:13" x14ac:dyDescent="0.35">
      <c r="L358"/>
      <c r="M358"/>
    </row>
    <row r="359" spans="12:13" x14ac:dyDescent="0.35">
      <c r="L359"/>
      <c r="M359"/>
    </row>
    <row r="360" spans="12:13" x14ac:dyDescent="0.35">
      <c r="L360"/>
      <c r="M360"/>
    </row>
    <row r="361" spans="12:13" x14ac:dyDescent="0.35">
      <c r="L361"/>
      <c r="M361"/>
    </row>
    <row r="362" spans="12:13" x14ac:dyDescent="0.35">
      <c r="L362"/>
      <c r="M362"/>
    </row>
    <row r="363" spans="12:13" x14ac:dyDescent="0.35">
      <c r="L363"/>
      <c r="M363"/>
    </row>
    <row r="364" spans="12:13" x14ac:dyDescent="0.35">
      <c r="L364"/>
      <c r="M364"/>
    </row>
    <row r="365" spans="12:13" x14ac:dyDescent="0.35">
      <c r="L365"/>
      <c r="M365"/>
    </row>
    <row r="366" spans="12:13" x14ac:dyDescent="0.35">
      <c r="L366"/>
      <c r="M366"/>
    </row>
    <row r="367" spans="12:13" x14ac:dyDescent="0.35">
      <c r="L367"/>
      <c r="M367"/>
    </row>
    <row r="368" spans="12:13" x14ac:dyDescent="0.35">
      <c r="L368"/>
      <c r="M368"/>
    </row>
    <row r="369" spans="12:13" x14ac:dyDescent="0.35">
      <c r="L369"/>
      <c r="M369"/>
    </row>
    <row r="370" spans="12:13" x14ac:dyDescent="0.35">
      <c r="L370"/>
      <c r="M370"/>
    </row>
    <row r="371" spans="12:13" x14ac:dyDescent="0.35">
      <c r="L371"/>
      <c r="M371"/>
    </row>
    <row r="372" spans="12:13" x14ac:dyDescent="0.35">
      <c r="L372"/>
      <c r="M372"/>
    </row>
    <row r="373" spans="12:13" x14ac:dyDescent="0.35">
      <c r="L373"/>
      <c r="M373"/>
    </row>
    <row r="374" spans="12:13" x14ac:dyDescent="0.35">
      <c r="L374"/>
      <c r="M374"/>
    </row>
    <row r="375" spans="12:13" x14ac:dyDescent="0.35">
      <c r="L375"/>
      <c r="M375"/>
    </row>
    <row r="376" spans="12:13" x14ac:dyDescent="0.35">
      <c r="L376"/>
      <c r="M376"/>
    </row>
    <row r="377" spans="12:13" x14ac:dyDescent="0.35">
      <c r="L377"/>
      <c r="M377"/>
    </row>
    <row r="378" spans="12:13" x14ac:dyDescent="0.35">
      <c r="L378"/>
      <c r="M378"/>
    </row>
    <row r="379" spans="12:13" x14ac:dyDescent="0.35">
      <c r="L379"/>
      <c r="M379"/>
    </row>
    <row r="380" spans="12:13" x14ac:dyDescent="0.35">
      <c r="L380"/>
      <c r="M380"/>
    </row>
    <row r="381" spans="12:13" x14ac:dyDescent="0.35">
      <c r="L381"/>
      <c r="M381"/>
    </row>
    <row r="382" spans="12:13" x14ac:dyDescent="0.35">
      <c r="L382"/>
      <c r="M382"/>
    </row>
    <row r="383" spans="12:13" x14ac:dyDescent="0.35">
      <c r="L383"/>
      <c r="M383"/>
    </row>
    <row r="384" spans="12:13" x14ac:dyDescent="0.35">
      <c r="L384"/>
      <c r="M384"/>
    </row>
    <row r="385" spans="12:13" x14ac:dyDescent="0.35">
      <c r="L385"/>
      <c r="M385"/>
    </row>
    <row r="386" spans="12:13" x14ac:dyDescent="0.35">
      <c r="L386"/>
      <c r="M386"/>
    </row>
    <row r="387" spans="12:13" x14ac:dyDescent="0.35">
      <c r="L387"/>
      <c r="M387"/>
    </row>
    <row r="388" spans="12:13" x14ac:dyDescent="0.35">
      <c r="L388"/>
      <c r="M388"/>
    </row>
    <row r="389" spans="12:13" x14ac:dyDescent="0.35">
      <c r="L389"/>
      <c r="M389"/>
    </row>
    <row r="390" spans="12:13" x14ac:dyDescent="0.35">
      <c r="L390"/>
      <c r="M390"/>
    </row>
    <row r="391" spans="12:13" x14ac:dyDescent="0.35">
      <c r="L391"/>
      <c r="M391"/>
    </row>
    <row r="392" spans="12:13" x14ac:dyDescent="0.35">
      <c r="L392"/>
      <c r="M392"/>
    </row>
    <row r="393" spans="12:13" x14ac:dyDescent="0.35">
      <c r="L393"/>
      <c r="M393"/>
    </row>
    <row r="394" spans="12:13" x14ac:dyDescent="0.35">
      <c r="L394"/>
      <c r="M394"/>
    </row>
    <row r="395" spans="12:13" x14ac:dyDescent="0.35">
      <c r="L395"/>
      <c r="M395"/>
    </row>
    <row r="396" spans="12:13" x14ac:dyDescent="0.35">
      <c r="L396"/>
      <c r="M396"/>
    </row>
    <row r="397" spans="12:13" x14ac:dyDescent="0.35">
      <c r="L397"/>
      <c r="M397"/>
    </row>
    <row r="398" spans="12:13" x14ac:dyDescent="0.35">
      <c r="L398"/>
      <c r="M398"/>
    </row>
    <row r="399" spans="12:13" x14ac:dyDescent="0.35">
      <c r="L399"/>
      <c r="M399"/>
    </row>
    <row r="400" spans="12:13" x14ac:dyDescent="0.35">
      <c r="L400"/>
      <c r="M400"/>
    </row>
    <row r="401" spans="12:13" x14ac:dyDescent="0.35">
      <c r="L401"/>
      <c r="M401"/>
    </row>
    <row r="402" spans="12:13" x14ac:dyDescent="0.35">
      <c r="L402"/>
      <c r="M402"/>
    </row>
    <row r="403" spans="12:13" x14ac:dyDescent="0.35">
      <c r="L403"/>
      <c r="M403"/>
    </row>
    <row r="404" spans="12:13" x14ac:dyDescent="0.35">
      <c r="L404"/>
      <c r="M404"/>
    </row>
    <row r="405" spans="12:13" x14ac:dyDescent="0.35">
      <c r="L405"/>
      <c r="M405"/>
    </row>
    <row r="406" spans="12:13" x14ac:dyDescent="0.35">
      <c r="L406"/>
      <c r="M406"/>
    </row>
    <row r="407" spans="12:13" x14ac:dyDescent="0.35">
      <c r="L407"/>
      <c r="M407"/>
    </row>
    <row r="408" spans="12:13" x14ac:dyDescent="0.35">
      <c r="L408"/>
      <c r="M408"/>
    </row>
    <row r="409" spans="12:13" x14ac:dyDescent="0.35">
      <c r="L409"/>
      <c r="M409"/>
    </row>
    <row r="410" spans="12:13" x14ac:dyDescent="0.35">
      <c r="L410"/>
      <c r="M410"/>
    </row>
    <row r="411" spans="12:13" x14ac:dyDescent="0.35">
      <c r="L411"/>
      <c r="M411"/>
    </row>
    <row r="412" spans="12:13" x14ac:dyDescent="0.35">
      <c r="L412"/>
      <c r="M412"/>
    </row>
    <row r="413" spans="12:13" x14ac:dyDescent="0.35">
      <c r="L413"/>
      <c r="M413"/>
    </row>
    <row r="414" spans="12:13" x14ac:dyDescent="0.35">
      <c r="L414"/>
      <c r="M414"/>
    </row>
    <row r="415" spans="12:13" x14ac:dyDescent="0.35">
      <c r="L415"/>
      <c r="M415"/>
    </row>
    <row r="416" spans="12:13" x14ac:dyDescent="0.35">
      <c r="L416"/>
      <c r="M416"/>
    </row>
    <row r="417" spans="12:13" x14ac:dyDescent="0.35">
      <c r="L417"/>
      <c r="M417"/>
    </row>
    <row r="418" spans="12:13" x14ac:dyDescent="0.35">
      <c r="L418"/>
      <c r="M418"/>
    </row>
    <row r="419" spans="12:13" x14ac:dyDescent="0.35">
      <c r="L419"/>
      <c r="M419"/>
    </row>
    <row r="420" spans="12:13" x14ac:dyDescent="0.35">
      <c r="L420"/>
      <c r="M420"/>
    </row>
    <row r="421" spans="12:13" x14ac:dyDescent="0.35">
      <c r="L421"/>
      <c r="M421"/>
    </row>
    <row r="422" spans="12:13" x14ac:dyDescent="0.35">
      <c r="L422"/>
      <c r="M422"/>
    </row>
    <row r="423" spans="12:13" x14ac:dyDescent="0.35">
      <c r="L423"/>
      <c r="M423"/>
    </row>
    <row r="424" spans="12:13" x14ac:dyDescent="0.35">
      <c r="L424"/>
      <c r="M424"/>
    </row>
    <row r="425" spans="12:13" x14ac:dyDescent="0.35">
      <c r="L425"/>
      <c r="M425"/>
    </row>
    <row r="426" spans="12:13" x14ac:dyDescent="0.35">
      <c r="L426"/>
      <c r="M426"/>
    </row>
    <row r="427" spans="12:13" x14ac:dyDescent="0.35">
      <c r="L427"/>
      <c r="M427"/>
    </row>
    <row r="428" spans="12:13" x14ac:dyDescent="0.35">
      <c r="L428"/>
      <c r="M428"/>
    </row>
    <row r="429" spans="12:13" x14ac:dyDescent="0.35">
      <c r="L429"/>
      <c r="M429"/>
    </row>
    <row r="430" spans="12:13" x14ac:dyDescent="0.35">
      <c r="L430"/>
      <c r="M430"/>
    </row>
    <row r="431" spans="12:13" x14ac:dyDescent="0.35">
      <c r="L431"/>
      <c r="M431"/>
    </row>
    <row r="432" spans="12:13" x14ac:dyDescent="0.35">
      <c r="L432"/>
      <c r="M432"/>
    </row>
    <row r="433" spans="12:13" x14ac:dyDescent="0.35">
      <c r="L433"/>
      <c r="M433"/>
    </row>
    <row r="434" spans="12:13" x14ac:dyDescent="0.35">
      <c r="L434"/>
      <c r="M434"/>
    </row>
    <row r="435" spans="12:13" x14ac:dyDescent="0.35">
      <c r="L435"/>
      <c r="M435"/>
    </row>
    <row r="436" spans="12:13" x14ac:dyDescent="0.35">
      <c r="L436"/>
      <c r="M436"/>
    </row>
    <row r="437" spans="12:13" x14ac:dyDescent="0.35">
      <c r="L437"/>
      <c r="M437"/>
    </row>
    <row r="438" spans="12:13" x14ac:dyDescent="0.35">
      <c r="L438"/>
      <c r="M438"/>
    </row>
    <row r="439" spans="12:13" x14ac:dyDescent="0.35">
      <c r="L439"/>
      <c r="M439"/>
    </row>
    <row r="440" spans="12:13" x14ac:dyDescent="0.35">
      <c r="L440"/>
      <c r="M440"/>
    </row>
    <row r="441" spans="12:13" x14ac:dyDescent="0.35">
      <c r="L441"/>
      <c r="M441"/>
    </row>
    <row r="442" spans="12:13" x14ac:dyDescent="0.35">
      <c r="L442"/>
      <c r="M442"/>
    </row>
    <row r="443" spans="12:13" x14ac:dyDescent="0.35">
      <c r="L443"/>
      <c r="M443"/>
    </row>
    <row r="444" spans="12:13" x14ac:dyDescent="0.35">
      <c r="L444"/>
      <c r="M444"/>
    </row>
    <row r="445" spans="12:13" x14ac:dyDescent="0.35">
      <c r="L445"/>
      <c r="M445"/>
    </row>
    <row r="446" spans="12:13" x14ac:dyDescent="0.35">
      <c r="L446"/>
      <c r="M446"/>
    </row>
    <row r="447" spans="12:13" x14ac:dyDescent="0.35">
      <c r="L447"/>
      <c r="M447"/>
    </row>
    <row r="448" spans="12:13" x14ac:dyDescent="0.35">
      <c r="L448"/>
      <c r="M448"/>
    </row>
    <row r="449" spans="12:13" x14ac:dyDescent="0.35">
      <c r="L449"/>
      <c r="M449"/>
    </row>
    <row r="450" spans="12:13" x14ac:dyDescent="0.35">
      <c r="L450"/>
      <c r="M450"/>
    </row>
    <row r="451" spans="12:13" x14ac:dyDescent="0.35">
      <c r="L451"/>
      <c r="M451"/>
    </row>
    <row r="452" spans="12:13" x14ac:dyDescent="0.35">
      <c r="L452"/>
      <c r="M452"/>
    </row>
    <row r="453" spans="12:13" x14ac:dyDescent="0.35">
      <c r="L453"/>
      <c r="M453"/>
    </row>
    <row r="454" spans="12:13" x14ac:dyDescent="0.35">
      <c r="L454"/>
      <c r="M454"/>
    </row>
    <row r="455" spans="12:13" x14ac:dyDescent="0.35">
      <c r="L455"/>
      <c r="M455"/>
    </row>
    <row r="456" spans="12:13" x14ac:dyDescent="0.35">
      <c r="L456"/>
      <c r="M456"/>
    </row>
    <row r="457" spans="12:13" x14ac:dyDescent="0.35">
      <c r="L457"/>
      <c r="M457"/>
    </row>
    <row r="458" spans="12:13" x14ac:dyDescent="0.35">
      <c r="L458"/>
      <c r="M458"/>
    </row>
    <row r="459" spans="12:13" x14ac:dyDescent="0.35">
      <c r="L459"/>
      <c r="M459"/>
    </row>
    <row r="460" spans="12:13" x14ac:dyDescent="0.35">
      <c r="L460"/>
      <c r="M460"/>
    </row>
    <row r="461" spans="12:13" x14ac:dyDescent="0.35">
      <c r="L461"/>
      <c r="M461"/>
    </row>
    <row r="462" spans="12:13" x14ac:dyDescent="0.35">
      <c r="L462"/>
      <c r="M462"/>
    </row>
    <row r="463" spans="12:13" x14ac:dyDescent="0.35">
      <c r="L463"/>
      <c r="M463"/>
    </row>
    <row r="464" spans="12:13" x14ac:dyDescent="0.35">
      <c r="L464"/>
      <c r="M464"/>
    </row>
    <row r="465" spans="12:13" x14ac:dyDescent="0.35">
      <c r="L465"/>
      <c r="M465"/>
    </row>
    <row r="466" spans="12:13" x14ac:dyDescent="0.35">
      <c r="L466"/>
      <c r="M466"/>
    </row>
    <row r="467" spans="12:13" x14ac:dyDescent="0.35">
      <c r="L467"/>
      <c r="M467"/>
    </row>
    <row r="468" spans="12:13" x14ac:dyDescent="0.35">
      <c r="L468"/>
      <c r="M468"/>
    </row>
    <row r="469" spans="12:13" x14ac:dyDescent="0.35">
      <c r="L469"/>
      <c r="M469"/>
    </row>
    <row r="470" spans="12:13" x14ac:dyDescent="0.35">
      <c r="L470"/>
      <c r="M470"/>
    </row>
    <row r="471" spans="12:13" x14ac:dyDescent="0.35">
      <c r="L471"/>
      <c r="M471"/>
    </row>
    <row r="472" spans="12:13" x14ac:dyDescent="0.35">
      <c r="L472"/>
      <c r="M472"/>
    </row>
    <row r="473" spans="12:13" x14ac:dyDescent="0.35">
      <c r="L473"/>
      <c r="M473"/>
    </row>
    <row r="474" spans="12:13" x14ac:dyDescent="0.35">
      <c r="L474"/>
      <c r="M474"/>
    </row>
    <row r="475" spans="12:13" x14ac:dyDescent="0.35">
      <c r="L475"/>
      <c r="M475"/>
    </row>
    <row r="476" spans="12:13" x14ac:dyDescent="0.35">
      <c r="L476"/>
      <c r="M476"/>
    </row>
    <row r="477" spans="12:13" x14ac:dyDescent="0.35">
      <c r="L477"/>
      <c r="M477"/>
    </row>
    <row r="478" spans="12:13" x14ac:dyDescent="0.35">
      <c r="L478"/>
      <c r="M478"/>
    </row>
    <row r="479" spans="12:13" x14ac:dyDescent="0.35">
      <c r="L479"/>
      <c r="M479"/>
    </row>
    <row r="480" spans="12:13" x14ac:dyDescent="0.35">
      <c r="L480"/>
      <c r="M480"/>
    </row>
    <row r="481" spans="12:13" x14ac:dyDescent="0.35">
      <c r="L481"/>
      <c r="M481"/>
    </row>
    <row r="482" spans="12:13" x14ac:dyDescent="0.35">
      <c r="L482"/>
      <c r="M482"/>
    </row>
    <row r="483" spans="12:13" x14ac:dyDescent="0.35">
      <c r="L483"/>
      <c r="M483"/>
    </row>
    <row r="484" spans="12:13" x14ac:dyDescent="0.35">
      <c r="L484"/>
      <c r="M484"/>
    </row>
    <row r="485" spans="12:13" x14ac:dyDescent="0.35">
      <c r="L485"/>
      <c r="M485"/>
    </row>
    <row r="486" spans="12:13" x14ac:dyDescent="0.35">
      <c r="L486"/>
      <c r="M486"/>
    </row>
    <row r="487" spans="12:13" x14ac:dyDescent="0.35">
      <c r="L487"/>
      <c r="M487"/>
    </row>
    <row r="488" spans="12:13" x14ac:dyDescent="0.35">
      <c r="L488"/>
      <c r="M488"/>
    </row>
    <row r="489" spans="12:13" x14ac:dyDescent="0.35">
      <c r="L489"/>
      <c r="M489"/>
    </row>
    <row r="490" spans="12:13" x14ac:dyDescent="0.35">
      <c r="L490"/>
      <c r="M490"/>
    </row>
    <row r="491" spans="12:13" x14ac:dyDescent="0.35">
      <c r="L491"/>
      <c r="M491"/>
    </row>
    <row r="492" spans="12:13" x14ac:dyDescent="0.35">
      <c r="L492"/>
      <c r="M492"/>
    </row>
    <row r="493" spans="12:13" x14ac:dyDescent="0.35">
      <c r="L493"/>
      <c r="M493"/>
    </row>
    <row r="494" spans="12:13" x14ac:dyDescent="0.35">
      <c r="L494"/>
      <c r="M494"/>
    </row>
    <row r="495" spans="12:13" x14ac:dyDescent="0.35">
      <c r="L495"/>
      <c r="M495"/>
    </row>
    <row r="496" spans="12:13" x14ac:dyDescent="0.35">
      <c r="L496"/>
      <c r="M496"/>
    </row>
    <row r="497" spans="12:13" x14ac:dyDescent="0.35">
      <c r="L497"/>
      <c r="M497"/>
    </row>
    <row r="498" spans="12:13" x14ac:dyDescent="0.35">
      <c r="L498"/>
      <c r="M498"/>
    </row>
    <row r="499" spans="12:13" x14ac:dyDescent="0.35">
      <c r="L499"/>
      <c r="M499"/>
    </row>
    <row r="500" spans="12:13" x14ac:dyDescent="0.35">
      <c r="L500"/>
      <c r="M500"/>
    </row>
    <row r="501" spans="12:13" x14ac:dyDescent="0.35">
      <c r="L501"/>
      <c r="M501"/>
    </row>
    <row r="502" spans="12:13" x14ac:dyDescent="0.35">
      <c r="L502"/>
      <c r="M502"/>
    </row>
    <row r="503" spans="12:13" x14ac:dyDescent="0.35">
      <c r="L503"/>
      <c r="M503"/>
    </row>
    <row r="504" spans="12:13" x14ac:dyDescent="0.35">
      <c r="L504"/>
      <c r="M504"/>
    </row>
    <row r="505" spans="12:13" x14ac:dyDescent="0.35">
      <c r="L505"/>
      <c r="M505"/>
    </row>
    <row r="506" spans="12:13" x14ac:dyDescent="0.35">
      <c r="L506"/>
      <c r="M506"/>
    </row>
    <row r="507" spans="12:13" x14ac:dyDescent="0.35">
      <c r="L507"/>
      <c r="M507"/>
    </row>
    <row r="508" spans="12:13" x14ac:dyDescent="0.35">
      <c r="L508"/>
      <c r="M508"/>
    </row>
    <row r="509" spans="12:13" x14ac:dyDescent="0.35">
      <c r="L509"/>
      <c r="M509"/>
    </row>
    <row r="510" spans="12:13" x14ac:dyDescent="0.35">
      <c r="L510"/>
      <c r="M510"/>
    </row>
    <row r="511" spans="12:13" x14ac:dyDescent="0.35">
      <c r="L511"/>
      <c r="M511"/>
    </row>
    <row r="512" spans="12:13" x14ac:dyDescent="0.35">
      <c r="L512"/>
      <c r="M512"/>
    </row>
    <row r="513" spans="12:13" x14ac:dyDescent="0.35">
      <c r="L513"/>
      <c r="M513"/>
    </row>
    <row r="514" spans="12:13" x14ac:dyDescent="0.35">
      <c r="L514"/>
      <c r="M514"/>
    </row>
    <row r="515" spans="12:13" x14ac:dyDescent="0.35">
      <c r="L515"/>
      <c r="M515"/>
    </row>
    <row r="516" spans="12:13" x14ac:dyDescent="0.35">
      <c r="L516"/>
      <c r="M516"/>
    </row>
    <row r="517" spans="12:13" x14ac:dyDescent="0.35">
      <c r="L517"/>
      <c r="M517"/>
    </row>
    <row r="518" spans="12:13" x14ac:dyDescent="0.35">
      <c r="L518"/>
      <c r="M518"/>
    </row>
    <row r="519" spans="12:13" x14ac:dyDescent="0.35">
      <c r="L519"/>
      <c r="M519"/>
    </row>
    <row r="520" spans="12:13" x14ac:dyDescent="0.35">
      <c r="L520"/>
      <c r="M520"/>
    </row>
    <row r="521" spans="12:13" x14ac:dyDescent="0.35">
      <c r="L521"/>
      <c r="M521"/>
    </row>
    <row r="522" spans="12:13" x14ac:dyDescent="0.35">
      <c r="L522"/>
      <c r="M522"/>
    </row>
    <row r="523" spans="12:13" x14ac:dyDescent="0.35">
      <c r="L523"/>
      <c r="M523"/>
    </row>
    <row r="524" spans="12:13" x14ac:dyDescent="0.35">
      <c r="L524"/>
      <c r="M524"/>
    </row>
    <row r="525" spans="12:13" x14ac:dyDescent="0.35">
      <c r="L525"/>
      <c r="M525"/>
    </row>
    <row r="526" spans="12:13" x14ac:dyDescent="0.35">
      <c r="L526"/>
      <c r="M526"/>
    </row>
    <row r="527" spans="12:13" x14ac:dyDescent="0.35">
      <c r="L527"/>
      <c r="M527"/>
    </row>
    <row r="528" spans="12:13" x14ac:dyDescent="0.35">
      <c r="L528"/>
      <c r="M528"/>
    </row>
    <row r="529" spans="12:13" x14ac:dyDescent="0.35">
      <c r="L529"/>
      <c r="M529"/>
    </row>
    <row r="530" spans="12:13" x14ac:dyDescent="0.35">
      <c r="L530"/>
      <c r="M530"/>
    </row>
    <row r="531" spans="12:13" x14ac:dyDescent="0.35">
      <c r="L531"/>
      <c r="M531"/>
    </row>
    <row r="532" spans="12:13" x14ac:dyDescent="0.35">
      <c r="L532"/>
      <c r="M532"/>
    </row>
    <row r="533" spans="12:13" x14ac:dyDescent="0.35">
      <c r="L533"/>
      <c r="M533"/>
    </row>
    <row r="534" spans="12:13" x14ac:dyDescent="0.35">
      <c r="L534"/>
      <c r="M534"/>
    </row>
    <row r="535" spans="12:13" x14ac:dyDescent="0.35">
      <c r="L535"/>
      <c r="M535"/>
    </row>
    <row r="536" spans="12:13" x14ac:dyDescent="0.35">
      <c r="L536"/>
      <c r="M536"/>
    </row>
    <row r="537" spans="12:13" x14ac:dyDescent="0.35">
      <c r="L537"/>
      <c r="M537"/>
    </row>
    <row r="538" spans="12:13" x14ac:dyDescent="0.35">
      <c r="L538"/>
      <c r="M538"/>
    </row>
    <row r="539" spans="12:13" x14ac:dyDescent="0.35">
      <c r="L539"/>
      <c r="M539"/>
    </row>
    <row r="540" spans="12:13" x14ac:dyDescent="0.35">
      <c r="L540"/>
      <c r="M540"/>
    </row>
    <row r="541" spans="12:13" x14ac:dyDescent="0.35">
      <c r="L541"/>
      <c r="M541"/>
    </row>
    <row r="542" spans="12:13" x14ac:dyDescent="0.35">
      <c r="L542"/>
      <c r="M542"/>
    </row>
    <row r="543" spans="12:13" x14ac:dyDescent="0.35">
      <c r="L543"/>
      <c r="M543"/>
    </row>
    <row r="544" spans="12:13" x14ac:dyDescent="0.35">
      <c r="L544"/>
      <c r="M544"/>
    </row>
    <row r="545" spans="12:13" x14ac:dyDescent="0.35">
      <c r="L545"/>
      <c r="M545"/>
    </row>
    <row r="546" spans="12:13" x14ac:dyDescent="0.35">
      <c r="L546"/>
      <c r="M546"/>
    </row>
    <row r="547" spans="12:13" x14ac:dyDescent="0.35">
      <c r="L547"/>
      <c r="M547"/>
    </row>
    <row r="548" spans="12:13" x14ac:dyDescent="0.35">
      <c r="L548"/>
      <c r="M548"/>
    </row>
    <row r="549" spans="12:13" x14ac:dyDescent="0.35">
      <c r="L549"/>
      <c r="M549"/>
    </row>
    <row r="550" spans="12:13" x14ac:dyDescent="0.35">
      <c r="L550"/>
      <c r="M550"/>
    </row>
    <row r="551" spans="12:13" x14ac:dyDescent="0.35">
      <c r="L551"/>
      <c r="M551"/>
    </row>
    <row r="552" spans="12:13" x14ac:dyDescent="0.35">
      <c r="L552"/>
      <c r="M552"/>
    </row>
    <row r="553" spans="12:13" x14ac:dyDescent="0.35">
      <c r="L553"/>
      <c r="M553"/>
    </row>
    <row r="554" spans="12:13" x14ac:dyDescent="0.35">
      <c r="L554"/>
      <c r="M554"/>
    </row>
    <row r="555" spans="12:13" x14ac:dyDescent="0.35">
      <c r="L555"/>
      <c r="M555"/>
    </row>
    <row r="556" spans="12:13" x14ac:dyDescent="0.35">
      <c r="L556"/>
      <c r="M556"/>
    </row>
    <row r="557" spans="12:13" x14ac:dyDescent="0.35">
      <c r="L557"/>
      <c r="M557"/>
    </row>
    <row r="558" spans="12:13" x14ac:dyDescent="0.35">
      <c r="L558"/>
      <c r="M558"/>
    </row>
    <row r="559" spans="12:13" x14ac:dyDescent="0.35">
      <c r="L559"/>
      <c r="M559"/>
    </row>
    <row r="560" spans="12:13" x14ac:dyDescent="0.35">
      <c r="L560"/>
      <c r="M560"/>
    </row>
    <row r="561" spans="12:13" x14ac:dyDescent="0.35">
      <c r="L561"/>
      <c r="M561"/>
    </row>
    <row r="562" spans="12:13" x14ac:dyDescent="0.35">
      <c r="L562"/>
      <c r="M562"/>
    </row>
    <row r="563" spans="12:13" x14ac:dyDescent="0.35">
      <c r="L563"/>
      <c r="M563"/>
    </row>
    <row r="564" spans="12:13" x14ac:dyDescent="0.35">
      <c r="L564"/>
      <c r="M564"/>
    </row>
    <row r="565" spans="12:13" x14ac:dyDescent="0.35">
      <c r="L565"/>
      <c r="M565"/>
    </row>
    <row r="566" spans="12:13" x14ac:dyDescent="0.35">
      <c r="L566"/>
      <c r="M566"/>
    </row>
    <row r="567" spans="12:13" x14ac:dyDescent="0.35">
      <c r="L567"/>
      <c r="M567"/>
    </row>
    <row r="568" spans="12:13" x14ac:dyDescent="0.35">
      <c r="L568"/>
      <c r="M568"/>
    </row>
    <row r="569" spans="12:13" x14ac:dyDescent="0.35">
      <c r="L569"/>
      <c r="M569"/>
    </row>
    <row r="570" spans="12:13" x14ac:dyDescent="0.35">
      <c r="L570"/>
      <c r="M570"/>
    </row>
    <row r="571" spans="12:13" x14ac:dyDescent="0.35">
      <c r="L571"/>
      <c r="M571"/>
    </row>
    <row r="572" spans="12:13" x14ac:dyDescent="0.35">
      <c r="L572"/>
      <c r="M572"/>
    </row>
    <row r="573" spans="12:13" x14ac:dyDescent="0.35">
      <c r="L573"/>
      <c r="M573"/>
    </row>
    <row r="574" spans="12:13" x14ac:dyDescent="0.35">
      <c r="L574"/>
      <c r="M574"/>
    </row>
    <row r="575" spans="12:13" x14ac:dyDescent="0.35">
      <c r="L575"/>
      <c r="M575"/>
    </row>
    <row r="576" spans="12:13" x14ac:dyDescent="0.35">
      <c r="L576"/>
      <c r="M576"/>
    </row>
    <row r="577" spans="12:13" x14ac:dyDescent="0.35">
      <c r="L577"/>
      <c r="M577"/>
    </row>
    <row r="578" spans="12:13" x14ac:dyDescent="0.35">
      <c r="L578"/>
      <c r="M578"/>
    </row>
    <row r="579" spans="12:13" x14ac:dyDescent="0.35">
      <c r="L579"/>
      <c r="M579"/>
    </row>
    <row r="580" spans="12:13" x14ac:dyDescent="0.35">
      <c r="L580"/>
      <c r="M580"/>
    </row>
    <row r="581" spans="12:13" x14ac:dyDescent="0.35">
      <c r="L581"/>
      <c r="M581"/>
    </row>
    <row r="582" spans="12:13" x14ac:dyDescent="0.35">
      <c r="L582"/>
      <c r="M582"/>
    </row>
    <row r="583" spans="12:13" x14ac:dyDescent="0.35">
      <c r="L583"/>
      <c r="M583"/>
    </row>
    <row r="584" spans="12:13" x14ac:dyDescent="0.35">
      <c r="L584"/>
      <c r="M584"/>
    </row>
    <row r="585" spans="12:13" x14ac:dyDescent="0.35">
      <c r="L585"/>
      <c r="M585"/>
    </row>
    <row r="586" spans="12:13" x14ac:dyDescent="0.35">
      <c r="L586"/>
      <c r="M586"/>
    </row>
    <row r="587" spans="12:13" x14ac:dyDescent="0.35">
      <c r="L587"/>
      <c r="M587"/>
    </row>
    <row r="588" spans="12:13" x14ac:dyDescent="0.35">
      <c r="L588"/>
      <c r="M588"/>
    </row>
    <row r="589" spans="12:13" x14ac:dyDescent="0.35">
      <c r="L589"/>
      <c r="M589"/>
    </row>
    <row r="590" spans="12:13" x14ac:dyDescent="0.35">
      <c r="L590"/>
      <c r="M590"/>
    </row>
    <row r="591" spans="12:13" x14ac:dyDescent="0.35">
      <c r="L591"/>
      <c r="M591"/>
    </row>
    <row r="592" spans="12:13" x14ac:dyDescent="0.35">
      <c r="L592"/>
      <c r="M592"/>
    </row>
    <row r="593" spans="12:13" x14ac:dyDescent="0.35">
      <c r="L593"/>
      <c r="M593"/>
    </row>
    <row r="594" spans="12:13" x14ac:dyDescent="0.35">
      <c r="L594"/>
      <c r="M594"/>
    </row>
  </sheetData>
  <sheetProtection algorithmName="SHA-512" hashValue="8WfRPCs1l9nhce0XK5QAMlZQSdfFrCM2xI2Iz1rahwPSou3Gwoe8YKaf3c7mkstzg5y9YOk7h1lGX2p2pEohkg==" saltValue="UOhDSos9fpITw50UeIqAQA==" spinCount="100000" sheet="1" selectLockedCells="1"/>
  <mergeCells count="3">
    <mergeCell ref="F17:K17"/>
    <mergeCell ref="L17:Q17"/>
    <mergeCell ref="H5:O13"/>
  </mergeCells>
  <conditionalFormatting sqref="A27:A1048576 A14:A25 A1:A3">
    <cfRule type="duplicateValues" dxfId="36" priority="3"/>
  </conditionalFormatting>
  <conditionalFormatting sqref="B18">
    <cfRule type="duplicateValues" dxfId="35" priority="1"/>
  </conditionalFormatting>
  <pageMargins left="0.25" right="0.25" top="0.75" bottom="0.75" header="0.3" footer="0.3"/>
  <pageSetup scale="6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Detail</vt:lpstr>
      <vt:lpstr>CPP_Exem</vt:lpstr>
      <vt:lpstr>CPP_limit</vt:lpstr>
      <vt:lpstr>CPP_rate</vt:lpstr>
      <vt:lpstr>EE_EI_Rate</vt:lpstr>
      <vt:lpstr>EI_Limit</vt:lpstr>
      <vt:lpstr>ER_EI_Rate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wpatters</dc:creator>
  <cp:lastModifiedBy>alphons1</cp:lastModifiedBy>
  <cp:lastPrinted>2017-10-11T21:20:58Z</cp:lastPrinted>
  <dcterms:created xsi:type="dcterms:W3CDTF">2017-05-14T14:41:01Z</dcterms:created>
  <dcterms:modified xsi:type="dcterms:W3CDTF">2022-08-15T14:54:56Z</dcterms:modified>
</cp:coreProperties>
</file>